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' PC\Desktop\"/>
    </mc:Choice>
  </mc:AlternateContent>
  <xr:revisionPtr revIDLastSave="0" documentId="8_{27FBE56B-C028-457C-BD28-2985088E5B64}" xr6:coauthVersionLast="47" xr6:coauthVersionMax="47" xr10:uidLastSave="{00000000-0000-0000-0000-000000000000}"/>
  <bookViews>
    <workbookView xWindow="-120" yWindow="-120" windowWidth="24240" windowHeight="13140" tabRatio="893" activeTab="8" xr2:uid="{00000000-000D-0000-FFFF-FFFF00000000}"/>
  </bookViews>
  <sheets>
    <sheet name="หน้าปก" sheetId="33" r:id="rId1"/>
    <sheet name="sum6" sheetId="91" r:id="rId2"/>
    <sheet name="sum5" sheetId="44" r:id="rId3"/>
    <sheet name="sum4 " sheetId="56" r:id="rId4"/>
    <sheet name="boq1-AR" sheetId="92" r:id="rId5"/>
    <sheet name="boq2-ST" sheetId="87" r:id="rId6"/>
    <sheet name="boq3-EE" sheetId="82" r:id="rId7"/>
    <sheet name="boq4-SN" sheetId="93" r:id="rId8"/>
    <sheet name="boq4-SN (ครุภัณฑ์)" sheetId="94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\a">#REF!</definedName>
    <definedName name="\b">#N/A</definedName>
    <definedName name="\c">#REF!</definedName>
    <definedName name="\d">'[1]SAN REDUCED 1'!#REF!</definedName>
    <definedName name="\e">#N/A</definedName>
    <definedName name="\f">#REF!</definedName>
    <definedName name="\h">#REF!</definedName>
    <definedName name="\i">#N/A</definedName>
    <definedName name="\j">#N/A</definedName>
    <definedName name="\k">#N/A</definedName>
    <definedName name="\l">#REF!</definedName>
    <definedName name="\m">#N/A</definedName>
    <definedName name="\n">#N/A</definedName>
    <definedName name="\o">#N/A</definedName>
    <definedName name="\p">#N/A</definedName>
    <definedName name="\q">#N/A</definedName>
    <definedName name="\r">#REF!</definedName>
    <definedName name="\s">#REF!</definedName>
    <definedName name="\t">#N/A</definedName>
    <definedName name="\u">#N/A</definedName>
    <definedName name="\w">#N/A</definedName>
    <definedName name="\x">#REF!</definedName>
    <definedName name="\z">#N/A</definedName>
    <definedName name="______FAC1">[2]สรุป!$C$307</definedName>
    <definedName name="_____FAC1">[2]สรุป!$C$307</definedName>
    <definedName name="____FAC1">[2]สรุป!$C$307</definedName>
    <definedName name="____str1">#REF!</definedName>
    <definedName name="____str2">#REF!</definedName>
    <definedName name="____str3">#REF!</definedName>
    <definedName name="___day8">#REF!</definedName>
    <definedName name="___DOO1">#REF!</definedName>
    <definedName name="___FAC1">[2]สรุป!$C$307</definedName>
    <definedName name="___str1">#REF!</definedName>
    <definedName name="___str2">#REF!</definedName>
    <definedName name="___str3">#REF!</definedName>
    <definedName name="___WIN1">#REF!</definedName>
    <definedName name="__123Graph_D" hidden="1">[3]FR!#REF!</definedName>
    <definedName name="__2222">#REF!</definedName>
    <definedName name="__day1">#REF!</definedName>
    <definedName name="__day10">#REF!</definedName>
    <definedName name="__day11">#REF!</definedName>
    <definedName name="__day12">#REF!</definedName>
    <definedName name="__day13">#REF!</definedName>
    <definedName name="__day19">#REF!</definedName>
    <definedName name="__day2">#REF!</definedName>
    <definedName name="__day3">#REF!</definedName>
    <definedName name="__day4">#REF!</definedName>
    <definedName name="__day5">#REF!</definedName>
    <definedName name="__day6">#REF!</definedName>
    <definedName name="__day7">#REF!</definedName>
    <definedName name="__day9">#REF!</definedName>
    <definedName name="__DOO1">#REF!</definedName>
    <definedName name="__FAC1">[2]สรุป!$C$307</definedName>
    <definedName name="__R__P_BS_ยอดเง">#N/A</definedName>
    <definedName name="__str1">#REF!</definedName>
    <definedName name="__str2">#REF!</definedName>
    <definedName name="__str3">#REF!</definedName>
    <definedName name="__WIN1">#REF!</definedName>
    <definedName name="_10">#REF!</definedName>
    <definedName name="_10Excel_BuiltIn_Print_Titles_9_1">#REF!</definedName>
    <definedName name="_11">#REF!</definedName>
    <definedName name="_12">#REF!</definedName>
    <definedName name="_13">#REF!</definedName>
    <definedName name="_14">#REF!</definedName>
    <definedName name="_15">#REF!</definedName>
    <definedName name="_16">#REF!</definedName>
    <definedName name="_17">#REF!</definedName>
    <definedName name="_18">#REF!</definedName>
    <definedName name="_19">#REF!</definedName>
    <definedName name="_1Excel_BuiltIn_Print_Area_7_1_1_1">"$#REF!.$A$1:$G$166"</definedName>
    <definedName name="_20">#REF!</definedName>
    <definedName name="_3Excel_BuiltIn_Print_Area_10_1">#REF!</definedName>
    <definedName name="_4.0___M_E_COST_BREAKDOWN">#REF!</definedName>
    <definedName name="_4Excel_BuiltIn_Print_Area_12_1_1">NA()</definedName>
    <definedName name="_5Excel_BuiltIn_Print_Area_10_1">#REF!</definedName>
    <definedName name="_6Excel_BuiltIn_Print_Area_12_1_1">NA()</definedName>
    <definedName name="_7Excel_BuiltIn_Print_Titles_10_1">#REF!</definedName>
    <definedName name="_8Excel_BuiltIn_Print_Titles_9_1">#REF!</definedName>
    <definedName name="_9_5_00">#REF!</definedName>
    <definedName name="_9Excel_BuiltIn_Print_Titles_10_1">#REF!</definedName>
    <definedName name="_a">#REF!</definedName>
    <definedName name="_a___0">#REF!</definedName>
    <definedName name="_a___4">#REF!</definedName>
    <definedName name="_ADD1">[0]!STOP2:[0]!STOP2E</definedName>
    <definedName name="_ADD2">[0]!STOP:[0]!STOPE</definedName>
    <definedName name="_APP1_FCBR_D__B">#N/A</definedName>
    <definedName name="_b">#N/A</definedName>
    <definedName name="_BIGRIGHT_2__R_">#N/A</definedName>
    <definedName name="_BOX2">#REF!</definedName>
    <definedName name="_c">#REF!</definedName>
    <definedName name="_c___0">#REF!</definedName>
    <definedName name="_c___4">#REF!</definedName>
    <definedName name="_CAL1">#REF!</definedName>
    <definedName name="_CAL10">#REF!</definedName>
    <definedName name="_CAL11">#REF!</definedName>
    <definedName name="_CAL12">#REF!</definedName>
    <definedName name="_CAL13">#REF!</definedName>
    <definedName name="_CAL14">#REF!</definedName>
    <definedName name="_CAL15">#REF!</definedName>
    <definedName name="_CAL16">#REF!</definedName>
    <definedName name="_CAL2">#REF!</definedName>
    <definedName name="_CAL3">#REF!</definedName>
    <definedName name="_CAL4">#REF!</definedName>
    <definedName name="_CAL5">#REF!</definedName>
    <definedName name="_CAL6">#REF!</definedName>
    <definedName name="_CAL7">#REF!</definedName>
    <definedName name="_CAL8">#REF!</definedName>
    <definedName name="_CAL9">#REF!</definedName>
    <definedName name="_D__R_7___R_3__">#N/A</definedName>
    <definedName name="_day1" localSheetId="8">#REF!</definedName>
    <definedName name="_day1">#REF!</definedName>
    <definedName name="_day10" localSheetId="8">#REF!</definedName>
    <definedName name="_day10">#REF!</definedName>
    <definedName name="_day11" localSheetId="8">#REF!</definedName>
    <definedName name="_day11">#REF!</definedName>
    <definedName name="_day12" localSheetId="8">#REF!</definedName>
    <definedName name="_day12">#REF!</definedName>
    <definedName name="_day13" localSheetId="8">#REF!</definedName>
    <definedName name="_day13">#REF!</definedName>
    <definedName name="_day19" localSheetId="8">#REF!</definedName>
    <definedName name="_day19">#REF!</definedName>
    <definedName name="_day2" localSheetId="8">#REF!</definedName>
    <definedName name="_day2">#REF!</definedName>
    <definedName name="_day3" localSheetId="8">#REF!</definedName>
    <definedName name="_day3">#REF!</definedName>
    <definedName name="_day4" localSheetId="8">#REF!</definedName>
    <definedName name="_day4">#REF!</definedName>
    <definedName name="_day5" localSheetId="8">#REF!</definedName>
    <definedName name="_day5">#REF!</definedName>
    <definedName name="_day6" localSheetId="8">#REF!</definedName>
    <definedName name="_day6">#REF!</definedName>
    <definedName name="_day7" localSheetId="8">#REF!</definedName>
    <definedName name="_day7">#REF!</definedName>
    <definedName name="_day8" localSheetId="8">#REF!</definedName>
    <definedName name="_day8">#REF!</definedName>
    <definedName name="_day9" localSheetId="8">#REF!</definedName>
    <definedName name="_day9">#REF!</definedName>
    <definedName name="_DOO1">#REF!</definedName>
    <definedName name="_e">#N/A</definedName>
    <definedName name="_END__L__D_">#N/A</definedName>
    <definedName name="_f">NA()</definedName>
    <definedName name="_FAC1">[2]สรุป!$C$307</definedName>
    <definedName name="_Fill" hidden="1">#REF!</definedName>
    <definedName name="_i">NA()</definedName>
    <definedName name="_IV360000">#REF!</definedName>
    <definedName name="_IV65600">#REF!</definedName>
    <definedName name="_IV65700">#REF!</definedName>
    <definedName name="_IV65800">#REF!</definedName>
    <definedName name="_IV65900">#REF!</definedName>
    <definedName name="_IV66000">#REF!</definedName>
    <definedName name="_IV67000">#REF!</definedName>
    <definedName name="_IV68000">#REF!</definedName>
    <definedName name="_IV69000">#REF!</definedName>
    <definedName name="_IV70000">#REF!</definedName>
    <definedName name="_IV72000">#REF!</definedName>
    <definedName name="_j">NA()</definedName>
    <definedName name="_k">NA()</definedName>
    <definedName name="_Key1" hidden="1">#REF!</definedName>
    <definedName name="_Key2" hidden="1">#REF!</definedName>
    <definedName name="_l">NA()</definedName>
    <definedName name="_L_._L_6___C__L">#N/A</definedName>
    <definedName name="_LM_SUMMARY">#REF!</definedName>
    <definedName name="_m">NA()</definedName>
    <definedName name="_n">NA()</definedName>
    <definedName name="_o">NA()</definedName>
    <definedName name="_p">#N/A</definedName>
    <definedName name="_PGUP_7__U_._EN">#N/A</definedName>
    <definedName name="_q">#N/A</definedName>
    <definedName name="_R__59_BS_0_R__">#N/A</definedName>
    <definedName name="_Regression_Int">1</definedName>
    <definedName name="_s">NA()</definedName>
    <definedName name="_SFL1">#REF!</definedName>
    <definedName name="_SFL2">#REF!</definedName>
    <definedName name="_SFL3">#REF!</definedName>
    <definedName name="_SFM1">#REF!</definedName>
    <definedName name="_SFM2">#REF!</definedName>
    <definedName name="_SFM3">#REF!</definedName>
    <definedName name="_SFM4">#REF!</definedName>
    <definedName name="_SFM5">#REF!</definedName>
    <definedName name="_SFM6">#REF!</definedName>
    <definedName name="_SFM7">#REF!</definedName>
    <definedName name="_SFQ1">#REF!</definedName>
    <definedName name="_SFQ2">#REF!</definedName>
    <definedName name="_SFQ3">#REF!</definedName>
    <definedName name="_SFQ4">#REF!</definedName>
    <definedName name="_Sort" hidden="1">#REF!</definedName>
    <definedName name="_str1">#REF!</definedName>
    <definedName name="_str2">#REF!</definedName>
    <definedName name="_str3">#REF!</definedName>
    <definedName name="_sub1">#REF!</definedName>
    <definedName name="_SUM1">#REF!</definedName>
    <definedName name="_SUM2">#REF!</definedName>
    <definedName name="_SUM3">#REF!</definedName>
    <definedName name="_t">NA()</definedName>
    <definedName name="_TOP2">#REF!</definedName>
    <definedName name="_TP2">#REF!</definedName>
    <definedName name="_u">NA()</definedName>
    <definedName name="_w">#N/A</definedName>
    <definedName name="_WDR_">[4]วัดใต้!#REF!</definedName>
    <definedName name="_WIN1">#REF!</definedName>
    <definedName name="_WIR_D_2___APP1">#N/A</definedName>
    <definedName name="_z">#N/A</definedName>
    <definedName name="A">#REF!</definedName>
    <definedName name="aa" localSheetId="4" hidden="1">{"'SUMMATION'!$B$2:$I$2"}</definedName>
    <definedName name="aa" localSheetId="5" hidden="1">{"'SUMMATION'!$B$2:$I$2"}</definedName>
    <definedName name="aa" localSheetId="6" hidden="1">{"'SUMMATION'!$B$2:$I$2"}</definedName>
    <definedName name="aa" localSheetId="7" hidden="1">{"'SUMMATION'!$B$2:$I$2"}</definedName>
    <definedName name="AA" localSheetId="8" hidden="1">{#N/A,#N/A,TRUE,"SUM";#N/A,#N/A,TRUE,"EE";#N/A,#N/A,TRUE,"AC";#N/A,#N/A,TRUE,"SN"}</definedName>
    <definedName name="aa" hidden="1">{"'SUMMATION'!$B$2:$I$2"}</definedName>
    <definedName name="aaaa" localSheetId="4" hidden="1">{"'SUMMATION'!$B$2:$I$2"}</definedName>
    <definedName name="aaaa" localSheetId="5" hidden="1">{"'SUMMATION'!$B$2:$I$2"}</definedName>
    <definedName name="aaaa" localSheetId="6" hidden="1">{"'SUMMATION'!$B$2:$I$2"}</definedName>
    <definedName name="aaaa" localSheetId="7" hidden="1">{"'SUMMATION'!$B$2:$I$2"}</definedName>
    <definedName name="aaaa" localSheetId="8">#REF!</definedName>
    <definedName name="aaaa" hidden="1">{"'SUMMATION'!$B$2:$I$2"}</definedName>
    <definedName name="aaaaa">#REF!</definedName>
    <definedName name="aaag" hidden="1">{#N/A,#N/A,TRUE,"SUM";#N/A,#N/A,TRUE,"EE";#N/A,#N/A,TRUE,"AC";#N/A,#N/A,TRUE,"SN"}</definedName>
    <definedName name="AB" hidden="1">{#N/A,#N/A,TRUE,"SUM";#N/A,#N/A,TRUE,"EE";#N/A,#N/A,TRUE,"AC";#N/A,#N/A,TRUE,"SN"}</definedName>
    <definedName name="AC">#REF!</definedName>
    <definedName name="ACC">#REF!</definedName>
    <definedName name="AccessDatabase" hidden="1">"C:\My Documents\tippaporn\MAT PRICE.mdb"</definedName>
    <definedName name="ad">#REF!</definedName>
    <definedName name="ADDD">[0]!FST:([0]!FSB)</definedName>
    <definedName name="ADDR">[0]!HAJIME:[0]!OWARI</definedName>
    <definedName name="adjust1">#REF!</definedName>
    <definedName name="af">#REF!</definedName>
    <definedName name="AHU_PLAT">#REF!</definedName>
    <definedName name="AIR">#REF!</definedName>
    <definedName name="ALL">#REF!</definedName>
    <definedName name="allmail">#REF!</definedName>
    <definedName name="ARCH_LAB">[5]สรุปราคา!$M$4</definedName>
    <definedName name="ARCH_MAT">[5]สรุปราคา!$L$4</definedName>
    <definedName name="as">#REF!</definedName>
    <definedName name="ASA">[0]!HAJIME:[0]!OWARI</definedName>
    <definedName name="asd">#REF!</definedName>
    <definedName name="ASL">[0]!FST:([0]!FSB)</definedName>
    <definedName name="b">'[6]SH-B'!$C$1:$G$482</definedName>
    <definedName name="B1.">#REF!</definedName>
    <definedName name="BEAM_EREC">#REF!</definedName>
    <definedName name="BEGIN">#REF!</definedName>
    <definedName name="BIGC" hidden="1">{#N/A,#N/A,TRUE,"Str.";#N/A,#N/A,TRUE,"Steel &amp; Roof";#N/A,#N/A,TRUE,"Arc.";#N/A,#N/A,TRUE,"Preliminary";#N/A,#N/A,TRUE,"Sum_Prelim"}</definedName>
    <definedName name="BOX">#REF!</definedName>
    <definedName name="BuiltIn_AutoFilter___6">#REF!</definedName>
    <definedName name="Button_1">"MAT_PRICE_Sheet1_List"</definedName>
    <definedName name="CAL">#REF!</definedName>
    <definedName name="cap">#REF!</definedName>
    <definedName name="CC">#REF!</definedName>
    <definedName name="CCC">#REF!</definedName>
    <definedName name="cccc">#REF!</definedName>
    <definedName name="CDL">#REF!</definedName>
    <definedName name="ceiling">#REF!</definedName>
    <definedName name="centric" hidden="1">{#N/A,#N/A,TRUE,"Str.";#N/A,#N/A,TRUE,"Steel &amp; Roof";#N/A,#N/A,TRUE,"Arc.";#N/A,#N/A,TRUE,"Preliminary";#N/A,#N/A,TRUE,"Sum_Prelim"}</definedName>
    <definedName name="Checkbox">[7]List!$A$6:$A$54,[7]List!$A$58:$A$66,[7]List!$A$70:$A$81,[7]List!$G$6:$G$54,[7]List!$G$58:$G$66,[7]List!$G$70:$G$81</definedName>
    <definedName name="Checker">[7]List!$D$6:$E$54,[7]List!$D$58:$E$65,[7]List!$D$70:$E$81,[7]List!$J$6:$K$54,[7]List!$J$58:$K$66,[7]List!$J$70:$K$81</definedName>
    <definedName name="CL">"$#REF!.$#REF!$#REF!:$#REF!$#REF!"</definedName>
    <definedName name="Code_silk">'[8]Cost Data'!$C$5:$E$559</definedName>
    <definedName name="col">#REF!</definedName>
    <definedName name="com">#REF!</definedName>
    <definedName name="cont">'[9]cov-estimate'!$B$1:$H$46</definedName>
    <definedName name="cost_lab">#REF!</definedName>
    <definedName name="cost_mat">#REF!</definedName>
    <definedName name="Cost_silk">'[8]Cost Data'!$B$5:$J$559</definedName>
    <definedName name="Cost_The_Bay">'[10]Cost Data'!$B$5:$J$500</definedName>
    <definedName name="cost1" localSheetId="8">#REF!</definedName>
    <definedName name="cost1">#REF!</definedName>
    <definedName name="cost10" localSheetId="8">#REF!</definedName>
    <definedName name="cost10">#REF!</definedName>
    <definedName name="cost11" localSheetId="8">#REF!</definedName>
    <definedName name="cost11">#REF!</definedName>
    <definedName name="cost12" localSheetId="8">#REF!</definedName>
    <definedName name="cost12">#REF!</definedName>
    <definedName name="cost13" localSheetId="8">#REF!</definedName>
    <definedName name="cost13">#REF!</definedName>
    <definedName name="cost2" localSheetId="8">#REF!</definedName>
    <definedName name="cost2">#REF!</definedName>
    <definedName name="cost3" localSheetId="8">#REF!</definedName>
    <definedName name="cost3">#REF!</definedName>
    <definedName name="cost4" localSheetId="8">#REF!</definedName>
    <definedName name="cost4">#REF!</definedName>
    <definedName name="cost5" localSheetId="8">#REF!</definedName>
    <definedName name="cost5">#REF!</definedName>
    <definedName name="cost6" localSheetId="8">#REF!</definedName>
    <definedName name="cost6">#REF!</definedName>
    <definedName name="cost7" localSheetId="8">#REF!</definedName>
    <definedName name="cost7">#REF!</definedName>
    <definedName name="cost8" localSheetId="8">#REF!</definedName>
    <definedName name="cost8">#REF!</definedName>
    <definedName name="cost9" localSheetId="8">#REF!</definedName>
    <definedName name="cost9">#REF!</definedName>
    <definedName name="CR_ALL">#REF!</definedName>
    <definedName name="CUL">#REF!</definedName>
    <definedName name="d">'[6]SH-D'!$C$1:$G$531</definedName>
    <definedName name="DATA">#REF!</definedName>
    <definedName name="data10">#REF!</definedName>
    <definedName name="data4">#REF!</definedName>
    <definedName name="data84">'[11]Purchase Order'!$E$40</definedName>
    <definedName name="_xlnm.Database">[12]EXF!#REF!</definedName>
    <definedName name="DD">[0]!STOP2:[0]!STOP2E</definedName>
    <definedName name="ddd" hidden="1">{#N/A,#N/A,TRUE,"Str.";#N/A,#N/A,TRUE,"Steel &amp; Roof";#N/A,#N/A,TRUE,"Arc.";#N/A,#N/A,TRUE,"Preliminary";#N/A,#N/A,TRUE,"Sum_Prelim"}</definedName>
    <definedName name="DDDD">#REF!</definedName>
    <definedName name="deee">#REF!</definedName>
    <definedName name="DF">[0]!STOP2:[0]!STOP2E</definedName>
    <definedName name="dflt2">'[11]Customize Your Purchase Order'!$F$23</definedName>
    <definedName name="dflt3">'[11]Customize Your Purchase Order'!$F$24</definedName>
    <definedName name="dflt4">'[11]Customize Your Purchase Order'!$E$25</definedName>
    <definedName name="dflt5">'[11]Customize Your Purchase Order'!$F$27</definedName>
    <definedName name="dflt6">'[11]Customize Your Purchase Order'!$F$28</definedName>
    <definedName name="dflt7">[13]Invoice!#REF!</definedName>
    <definedName name="Dock_shop">#REF!</definedName>
    <definedName name="door_frame">#REF!</definedName>
    <definedName name="door_hw">#REF!</definedName>
    <definedName name="drainage">#REF!</definedName>
    <definedName name="DSF">[0]!FST:([0]!FSB)</definedName>
    <definedName name="e">#REF!</definedName>
    <definedName name="ee">#REF!</definedName>
    <definedName name="eec">#REF!</definedName>
    <definedName name="EEE">#REF!</definedName>
    <definedName name="ELEMENT__Sanitary_System">#REF!</definedName>
    <definedName name="elx">#REF!</definedName>
    <definedName name="ert">#REF!</definedName>
    <definedName name="Ex_wk_demol">#REF!</definedName>
    <definedName name="ex_wk_gen.">#REF!</definedName>
    <definedName name="Excel_BuiltIn__FilterDatabase_5">"$#REF!.#REF!#REF!:#REF!#REF!"</definedName>
    <definedName name="Excel_BuiltIn__FilterDatabase_5_1">NA()</definedName>
    <definedName name="Excel_BuiltIn__FilterDatabase_5_8">NA()</definedName>
    <definedName name="Excel_BuiltIn__FilterDatabase_7">"$#REF!.$A$24:$J$356"</definedName>
    <definedName name="Excel_BuiltIn__FilterDatabase_7_8">NA()</definedName>
    <definedName name="Excel_BuiltIn_Database">#REF!</definedName>
    <definedName name="Excel_BuiltIn_Print_Area">"$#REF!.$A$2:$C$119"</definedName>
    <definedName name="Excel_BuiltIn_Print_Area_0">"$#REF!.$B$2:$C$119"</definedName>
    <definedName name="Excel_BuiltIn_Print_Area_0___0">"$#REF!.$B$2:$C$112"</definedName>
    <definedName name="Excel_BuiltIn_Print_Area_1">#REF!</definedName>
    <definedName name="Excel_BuiltIn_Print_Area_1_1">"$#REF!.$A$1:$H$59"</definedName>
    <definedName name="Excel_BuiltIn_Print_Area_1_1_1">NA()</definedName>
    <definedName name="Excel_BuiltIn_Print_Area_1_1_1_1">#REF!</definedName>
    <definedName name="Excel_BuiltIn_Print_Area_1_1_1_1_1">NA()</definedName>
    <definedName name="Excel_BuiltIn_Print_Area_1_1_1_1_1_1">NA()</definedName>
    <definedName name="Excel_BuiltIn_Print_Area_1_1_1_1_1_1_1">#REF!</definedName>
    <definedName name="Excel_BuiltIn_Print_Area_1_1_1_1_1_1_1_1">#REF!</definedName>
    <definedName name="Excel_BuiltIn_Print_Area_1_1_1_1_1_1_1_1_1">NA()</definedName>
    <definedName name="Excel_BuiltIn_Print_Area_1_1_1_1_1_1_1_1_1_1">#REF!</definedName>
    <definedName name="Excel_BuiltIn_Print_Area_1_1_1_1_1_1_1_1_1_1_1">NA()</definedName>
    <definedName name="Excel_BuiltIn_Print_Area_1_1_1_1_1_1_1_1_1_1_1_1">#REF!</definedName>
    <definedName name="Excel_BuiltIn_Print_Area_1_1_1_1_1_1_1_1_1_1_1_1_1">#REF!</definedName>
    <definedName name="Excel_BuiltIn_Print_Area_1_1_1_1_1_1_1_1_1_1_1_1_1_1">NA()</definedName>
    <definedName name="Excel_BuiltIn_Print_Area_1_1_1_1_1_1_1_1_1_1_1_1_1_1_1">#REF!</definedName>
    <definedName name="Excel_BuiltIn_Print_Area_1_1_1_1_1_1_1_1_1_1_1_1_1_1_1_1_1_1">NA()</definedName>
    <definedName name="Excel_BuiltIn_Print_Area_1_1_1_1_1_1_1_1_1_1_1_1_1_1_1_1_1_1_1">NA()</definedName>
    <definedName name="Excel_BuiltIn_Print_Area_1_1_1_1_1_1_1_1_1_1_1_1_1_1_1_1_1_1_1_1">NA()</definedName>
    <definedName name="Excel_BuiltIn_Print_Area_1_1_1_1_1_1_1_1_1_1_1_1_1_1_1_16">#REF!</definedName>
    <definedName name="Excel_BuiltIn_Print_Area_1_1_1_1_1_1_1_1_1_1_1_1_1_1_1_16_1">#REF!</definedName>
    <definedName name="Excel_BuiltIn_Print_Area_1_1_1_1_1_1_1_1_1_1_1_1_1_1_16">#REF!</definedName>
    <definedName name="Excel_BuiltIn_Print_Area_1_1_1_1_1_1_1_1_1_1_1_1_1_16">#REF!</definedName>
    <definedName name="Excel_BuiltIn_Print_Area_1_1_1_1_1_1_1_1_1_1_1_1_16">#REF!</definedName>
    <definedName name="Excel_BuiltIn_Print_Area_1_1_1_1_1_1_1_1_1_1_16">#REF!</definedName>
    <definedName name="Excel_BuiltIn_Print_Area_1_1_1_1_1_1_1_1_1_10">NA()</definedName>
    <definedName name="Excel_BuiltIn_Print_Area_1_1_1_1_1_1_1_1_1_11">NA()</definedName>
    <definedName name="Excel_BuiltIn_Print_Area_1_1_1_1_1_1_1_1_1_2">NA()</definedName>
    <definedName name="Excel_BuiltIn_Print_Area_1_1_1_1_1_1_1_1_1_2_1">NA()</definedName>
    <definedName name="Excel_BuiltIn_Print_Area_1_1_1_1_1_1_1_1_1_3">NA()</definedName>
    <definedName name="Excel_BuiltIn_Print_Area_1_1_1_1_1_1_1_1_1_3_1">NA()</definedName>
    <definedName name="Excel_BuiltIn_Print_Area_1_1_1_1_1_1_1_1_1_4">NA()</definedName>
    <definedName name="Excel_BuiltIn_Print_Area_1_1_1_1_1_1_1_1_1_6">NA()</definedName>
    <definedName name="Excel_BuiltIn_Print_Area_1_1_1_1_1_1_1_1_1_8">NA()</definedName>
    <definedName name="Excel_BuiltIn_Print_Area_1_1_1_1_1_1_1_1_1_9">NA()</definedName>
    <definedName name="Excel_BuiltIn_Print_Area_1_1_1_1_1_1_1_1_10">NA()</definedName>
    <definedName name="Excel_BuiltIn_Print_Area_1_1_1_1_1_1_1_1_11">NA()</definedName>
    <definedName name="Excel_BuiltIn_Print_Area_1_1_1_1_1_1_1_1_16">#REF!</definedName>
    <definedName name="Excel_BuiltIn_Print_Area_1_1_1_1_1_1_1_1_9">NA()</definedName>
    <definedName name="Excel_BuiltIn_Print_Area_1_1_1_1_1_1_1_10">NA()</definedName>
    <definedName name="Excel_BuiltIn_Print_Area_1_1_1_1_1_1_1_11">NA()</definedName>
    <definedName name="Excel_BuiltIn_Print_Area_1_1_1_1_1_1_1_16">#REF!</definedName>
    <definedName name="Excel_BuiltIn_Print_Area_1_1_1_1_1_1_1_2">NA()</definedName>
    <definedName name="Excel_BuiltIn_Print_Area_1_1_1_1_1_1_1_9">NA()</definedName>
    <definedName name="Excel_BuiltIn_Print_Area_1_1_1_1_1_1_10">NA()</definedName>
    <definedName name="Excel_BuiltIn_Print_Area_1_1_1_1_1_1_11">NA()</definedName>
    <definedName name="Excel_BuiltIn_Print_Area_1_1_1_1_1_1_9">NA()</definedName>
    <definedName name="Excel_BuiltIn_Print_Area_1_1_1_1_1_10">NA()</definedName>
    <definedName name="Excel_BuiltIn_Print_Area_1_1_1_1_1_11">NA()</definedName>
    <definedName name="Excel_BuiltIn_Print_Area_1_1_1_1_1_9">NA()</definedName>
    <definedName name="Excel_BuiltIn_Print_Area_1_1_1_1_10">NA()</definedName>
    <definedName name="Excel_BuiltIn_Print_Area_1_1_1_1_11">NA()</definedName>
    <definedName name="Excel_BuiltIn_Print_Area_1_1_1_1_16">#REF!</definedName>
    <definedName name="Excel_BuiltIn_Print_Area_1_1_1_1_9">NA()</definedName>
    <definedName name="Excel_BuiltIn_Print_Area_1_1_1_10">NA()</definedName>
    <definedName name="Excel_BuiltIn_Print_Area_1_1_1_11">NA()</definedName>
    <definedName name="Excel_BuiltIn_Print_Area_1_1_1_2">NA()</definedName>
    <definedName name="Excel_BuiltIn_Print_Area_1_1_1_9">NA()</definedName>
    <definedName name="Excel_BuiltIn_Print_Area_1_1_10">NA()</definedName>
    <definedName name="Excel_BuiltIn_Print_Area_1_1_11">NA()</definedName>
    <definedName name="Excel_BuiltIn_Print_Area_1_1_9">NA()</definedName>
    <definedName name="Excel_BuiltIn_Print_Area_10">#REF!</definedName>
    <definedName name="Excel_BuiltIn_Print_Area_10_1">"$#REF!.$B$1:$P$45"</definedName>
    <definedName name="Excel_BuiltIn_Print_Area_10_1_1">"$#REF!.$A$1:$V$71"</definedName>
    <definedName name="Excel_BuiltIn_Print_Area_10_1_1_1">"$#REF!.$A$1:$O$71"</definedName>
    <definedName name="Excel_BuiltIn_Print_Area_10_1_1_1_1">NA()</definedName>
    <definedName name="Excel_BuiltIn_Print_Area_10_1_1_1_1_1">NA()</definedName>
    <definedName name="Excel_BuiltIn_Print_Area_10_1_10">NA()</definedName>
    <definedName name="Excel_BuiltIn_Print_Area_10_1_11">NA()</definedName>
    <definedName name="Excel_BuiltIn_Print_Area_10_1_2">NA()</definedName>
    <definedName name="Excel_BuiltIn_Print_Area_10_1_3">NA()</definedName>
    <definedName name="Excel_BuiltIn_Print_Area_10_1_4">NA()</definedName>
    <definedName name="Excel_BuiltIn_Print_Area_10_1_6">NA()</definedName>
    <definedName name="Excel_BuiltIn_Print_Area_10_1_8">NA()</definedName>
    <definedName name="Excel_BuiltIn_Print_Area_10_1_9">NA()</definedName>
    <definedName name="Excel_BuiltIn_Print_Area_11">#REF!</definedName>
    <definedName name="Excel_BuiltIn_Print_Area_11_1">"$#REF!.$A$1:$BV$370"</definedName>
    <definedName name="Excel_BuiltIn_Print_Area_11_1_1">NA()</definedName>
    <definedName name="Excel_BuiltIn_Print_Area_11_1_1_1">NA()</definedName>
    <definedName name="Excel_BuiltIn_Print_Area_11_1_1_1_1">#REF!</definedName>
    <definedName name="Excel_BuiltIn_Print_Area_11_1_1_1_1_1">#REF!</definedName>
    <definedName name="Excel_BuiltIn_Print_Area_11_1_1_1_1_1_1">#REF!</definedName>
    <definedName name="Excel_BuiltIn_Print_Area_11_10">NA()</definedName>
    <definedName name="Excel_BuiltIn_Print_Area_11_11">NA()</definedName>
    <definedName name="Excel_BuiltIn_Print_Area_11_9">NA()</definedName>
    <definedName name="Excel_BuiltIn_Print_Area_12">#REF!</definedName>
    <definedName name="Excel_BuiltIn_Print_Area_12_1">('[14]SCHEDULE 10_BUILD MANAGEMENT'!$A$1:$J$44,'[14]SCHEDULE 10_BUILD MANAGEMENT'!$A$45:$J$54,'[14]SCHEDULE 10_BUILD MANAGEMENT'!$A$55:$J$73)</definedName>
    <definedName name="Excel_BuiltIn_Print_Area_12_1_1">('[15]SCHEDULE 10_BUILD MANAGEMENT'!$A$1:$J$45,'[15]SCHEDULE 10_BUILD MANAGEMENT'!$A$46:$J$55,'[15]SCHEDULE 10_BUILD MANAGEMENT'!$A$56:$J$74)</definedName>
    <definedName name="Excel_BuiltIn_Print_Area_12_1_1_1">NA()</definedName>
    <definedName name="Excel_BuiltIn_Print_Area_12_1_1_1_1">"$#REF!.$#REF!$#REF!:$#REF!$#REF!"</definedName>
    <definedName name="Excel_BuiltIn_Print_Area_12_1_1_1_1_1">#REF!</definedName>
    <definedName name="Excel_BuiltIn_Print_Area_12_1_1_1_1_1_1">#REF!</definedName>
    <definedName name="Excel_BuiltIn_Print_Area_12_1_1_1_1_1_1_1">#REF!</definedName>
    <definedName name="Excel_BuiltIn_Print_Area_12_1_1_1_1_1_1_1_1">#REF!</definedName>
    <definedName name="Excel_BuiltIn_Print_Area_13_1_1">#REF!</definedName>
    <definedName name="Excel_BuiltIn_Print_Area_13_1_1_1">#REF!</definedName>
    <definedName name="Excel_BuiltIn_Print_Area_13_1_1_1_1">#REF!</definedName>
    <definedName name="Excel_BuiltIn_Print_Area_13_1_1_1_1_1">#REF!</definedName>
    <definedName name="Excel_BuiltIn_Print_Area_13_1_1_1_1_1_1">#REF!</definedName>
    <definedName name="Excel_BuiltIn_Print_Area_13_1_1_1_1_1_1_1">#REF!</definedName>
    <definedName name="Excel_BuiltIn_Print_Area_13_1_1_1_1_1_1_1_1">#REF!</definedName>
    <definedName name="Excel_BuiltIn_Print_Area_13_1_1_1_1_1_1_1_1_1">#REF!</definedName>
    <definedName name="Excel_BuiltIn_Print_Area_13_1_1_1_1_1_1_1_1_1_1">#REF!</definedName>
    <definedName name="Excel_BuiltIn_Print_Area_13_1_1_1_1_1_1_1_1_1_1_1">#REF!</definedName>
    <definedName name="Excel_BuiltIn_Print_Area_13_1_1_1_1_1_1_1_1_1_1_1_1">#REF!</definedName>
    <definedName name="Excel_BuiltIn_Print_Area_13_1_1_1_1_1_1_1_1_1_1_1_1_1">#REF!</definedName>
    <definedName name="Excel_BuiltIn_Print_Area_13_1_1_1_1_1_1_1_1_1_1_1_1_1_1">#REF!</definedName>
    <definedName name="Excel_BuiltIn_Print_Area_14_1">#REF!</definedName>
    <definedName name="Excel_BuiltIn_Print_Area_14_1_1">#REF!</definedName>
    <definedName name="Excel_BuiltIn_Print_Area_14_1_1_1">#REF!</definedName>
    <definedName name="Excel_BuiltIn_Print_Area_14_1_1_1_1">#REF!</definedName>
    <definedName name="Excel_BuiltIn_Print_Area_14_1_1_1_1_1">#REF!</definedName>
    <definedName name="Excel_BuiltIn_Print_Area_14_1_1_1_1_1_1">#REF!</definedName>
    <definedName name="Excel_BuiltIn_Print_Area_14_1_1_1_1_1_1_1">#REF!</definedName>
    <definedName name="Excel_BuiltIn_Print_Area_14_1_1_1_1_1_1_1_1">#REF!</definedName>
    <definedName name="Excel_BuiltIn_Print_Area_14_1_1_1_1_1_1_1_1_1">#REF!</definedName>
    <definedName name="Excel_BuiltIn_Print_Area_14_1_1_1_1_1_1_1_1_1_1">#REF!</definedName>
    <definedName name="Excel_BuiltIn_Print_Area_14_1_1_1_1_1_1_1_1_1_1_1">#REF!</definedName>
    <definedName name="Excel_BuiltIn_Print_Area_14_1_1_1_1_1_1_1_1_1_1_1_1">#REF!</definedName>
    <definedName name="Excel_BuiltIn_Print_Area_14_1_1_1_1_1_1_1_1_1_1_1_1_1">#REF!</definedName>
    <definedName name="Excel_BuiltIn_Print_Area_14_1_1_1_1_1_1_1_1_1_1_1_1_1_1">#REF!</definedName>
    <definedName name="Excel_BuiltIn_Print_Area_14_1_1_1_1_1_1_1_1_1_1_1_1_1_1_1">#REF!</definedName>
    <definedName name="Excel_BuiltIn_Print_Area_14_1_1_1_1_1_1_1_1_1_1_1_1_1_1_1_1">#REF!</definedName>
    <definedName name="Excel_BuiltIn_Print_Area_14_1_1_1_1_1_1_1_1_1_1_1_1_1_1_1_1_1">#REF!</definedName>
    <definedName name="Excel_BuiltIn_Print_Area_14_1_1_1_1_1_1_1_1_1_1_1_1_1_1_1_1_1_1">#REF!</definedName>
    <definedName name="Excel_BuiltIn_Print_Area_14_1_1_1_1_1_1_1_1_1_1_1_1_1_1_1_1_1_1_1">#REF!</definedName>
    <definedName name="Excel_BuiltIn_Print_Area_15_1">#REF!</definedName>
    <definedName name="Excel_BuiltIn_Print_Area_15_1_1">#REF!</definedName>
    <definedName name="Excel_BuiltIn_Print_Area_15_1_1_1">#REF!</definedName>
    <definedName name="Excel_BuiltIn_Print_Area_15_1_1_1_1">#REF!</definedName>
    <definedName name="Excel_BuiltIn_Print_Area_15_1_1_1_1_1">#REF!</definedName>
    <definedName name="Excel_BuiltIn_Print_Area_15_1_1_1_1_1_1">#REF!</definedName>
    <definedName name="Excel_BuiltIn_Print_Area_15_1_1_1_1_1_1_1">#REF!</definedName>
    <definedName name="Excel_BuiltIn_Print_Area_15_1_1_1_1_1_1_1_1">#REF!</definedName>
    <definedName name="Excel_BuiltIn_Print_Area_16_1">#REF!</definedName>
    <definedName name="Excel_BuiltIn_Print_Area_16_1_1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7_1_1_1">#REF!</definedName>
    <definedName name="Excel_BuiltIn_Print_Area_17_1_1_1_1">#REF!</definedName>
    <definedName name="Excel_BuiltIn_Print_Area_18_1">#REF!</definedName>
    <definedName name="Excel_BuiltIn_Print_Area_18_1_1">#REF!</definedName>
    <definedName name="Excel_BuiltIn_Print_Area_19_1">#REF!</definedName>
    <definedName name="Excel_BuiltIn_Print_Area_19_1_1">#REF!</definedName>
    <definedName name="Excel_BuiltIn_Print_Area_19_1_1_1">#REF!</definedName>
    <definedName name="Excel_BuiltIn_Print_Area_19_1_1_1_1">#REF!</definedName>
    <definedName name="Excel_BuiltIn_Print_Area_2">#REF!</definedName>
    <definedName name="Excel_BuiltIn_Print_Area_2_1">"$#REF!.$B$1:$D$61"</definedName>
    <definedName name="Excel_BuiltIn_Print_Area_2_1_1">"$#REF!.$A$1:$D$26"</definedName>
    <definedName name="Excel_BuiltIn_Print_Area_2_1_1_1">"$#REF!.$A$1:$D$26"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0">NA()</definedName>
    <definedName name="Excel_BuiltIn_Print_Area_2_1_11">NA()</definedName>
    <definedName name="Excel_BuiltIn_Print_Area_2_1_9">NA()</definedName>
    <definedName name="Excel_BuiltIn_Print_Area_20_1">#REF!</definedName>
    <definedName name="Excel_BuiltIn_Print_Area_21_1">#REF!</definedName>
    <definedName name="Excel_BuiltIn_Print_Area_21_1_1">#REF!</definedName>
    <definedName name="Excel_BuiltIn_Print_Area_22">#REF!</definedName>
    <definedName name="Excel_BuiltIn_Print_Area_23">#REF!</definedName>
    <definedName name="Excel_BuiltIn_Print_Area_24">#REF!</definedName>
    <definedName name="Excel_BuiltIn_Print_Area_24_1">#REF!</definedName>
    <definedName name="Excel_BuiltIn_Print_Area_24_1_1">#REF!</definedName>
    <definedName name="Excel_BuiltIn_Print_Area_24_1_1_1">#REF!</definedName>
    <definedName name="Excel_BuiltIn_Print_Area_24_1_1_1_1">#REF!</definedName>
    <definedName name="Excel_BuiltIn_Print_Area_24_1_1_1_1_1">#REF!</definedName>
    <definedName name="Excel_BuiltIn_Print_Area_24_1_1_1_1_1_1">#REF!</definedName>
    <definedName name="Excel_BuiltIn_Print_Area_25_1">#REF!</definedName>
    <definedName name="Excel_BuiltIn_Print_Area_25_1_1">#REF!</definedName>
    <definedName name="Excel_BuiltIn_Print_Area_25_1_1_1">#REF!</definedName>
    <definedName name="Excel_BuiltIn_Print_Area_25_1_1_1_1">#REF!</definedName>
    <definedName name="Excel_BuiltIn_Print_Area_25_1_1_1_1_1">#REF!</definedName>
    <definedName name="Excel_BuiltIn_Print_Area_25_1_1_1_1_1_1">#REF!</definedName>
    <definedName name="Excel_BuiltIn_Print_Area_25_1_1_1_1_1_1_1">#REF!</definedName>
    <definedName name="Excel_BuiltIn_Print_Area_25_1_1_1_1_1_1_1_1">#REF!</definedName>
    <definedName name="Excel_BuiltIn_Print_Area_25_1_1_1_1_1_1_1_1_1">#REF!</definedName>
    <definedName name="Excel_BuiltIn_Print_Area_25_1_1_1_1_1_1_1_1_1_1">#REF!</definedName>
    <definedName name="Excel_BuiltIn_Print_Area_26">#REF!</definedName>
    <definedName name="Excel_BuiltIn_Print_Area_26_1">#REF!</definedName>
    <definedName name="Excel_BuiltIn_Print_Area_26_1_1">#REF!</definedName>
    <definedName name="Excel_BuiltIn_Print_Area_26_1_1_1">#REF!</definedName>
    <definedName name="Excel_BuiltIn_Print_Area_26_1_1_1_1">#REF!</definedName>
    <definedName name="Excel_BuiltIn_Print_Area_27_1">#REF!</definedName>
    <definedName name="Excel_BuiltIn_Print_Area_27_1_1">#REF!</definedName>
    <definedName name="Excel_BuiltIn_Print_Area_27_1_1_1">#REF!</definedName>
    <definedName name="Excel_BuiltIn_Print_Area_28_1">#REF!</definedName>
    <definedName name="Excel_BuiltIn_Print_Area_3_1">#REF!</definedName>
    <definedName name="Excel_BuiltIn_Print_Area_3_1_1">(#REF!,#REF!)</definedName>
    <definedName name="Excel_BuiltIn_Print_Area_3_1_1_1">NA()</definedName>
    <definedName name="Excel_BuiltIn_Print_Area_3_1_1_1_1">"$#REF!.$B$1:$G$152"</definedName>
    <definedName name="Excel_BuiltIn_Print_Area_3_1_1_1_1_1">NA()</definedName>
    <definedName name="Excel_BuiltIn_Print_Area_3_1_1_1_1_1_1">"$#REF!.$A$2:$J$28"</definedName>
    <definedName name="Excel_BuiltIn_Print_Area_3_1_1_1_1_1_1_1">"$#REF!.$A$2:$J$38"</definedName>
    <definedName name="Excel_BuiltIn_Print_Area_3_1_1_1_1_1_1_1_1">"$#REF!.$A$2:$J$32"</definedName>
    <definedName name="Excel_BuiltIn_Print_Area_3_1_1_1_1_1_1_1_1_1">"$#REF!.$A$2:$J$38"</definedName>
    <definedName name="Excel_BuiltIn_Print_Area_3_1_1_1_1_1_1_1_1_1_1">"$#REF!.$A$11:$J$28"</definedName>
    <definedName name="Excel_BuiltIn_Print_Area_3_1_1_1_1_1_1_1_1_1_1_1">"$#REF!.$A$2:$J$32"</definedName>
    <definedName name="Excel_BuiltIn_Print_Area_3_1_1_1_1_1_1_1_1_1_1_1_1">"$#REF!.$A$11:$J$28"</definedName>
    <definedName name="Excel_BuiltIn_Print_Area_3_1_1_1_1_1_10">"$#REF!.$A$2:$J$32"</definedName>
    <definedName name="Excel_BuiltIn_Print_Area_3_1_1_1_1_1_11">"$#REF!.$A$2:$J$32"</definedName>
    <definedName name="Excel_BuiltIn_Print_Area_3_1_1_1_1_1_2">"$#REF!.$A$11:$J$28"</definedName>
    <definedName name="Excel_BuiltIn_Print_Area_3_1_1_1_1_1_3">"$#REF!.$A$11:$J$28"</definedName>
    <definedName name="Excel_BuiltIn_Print_Area_3_1_1_1_1_1_4">"$#REF!.$A$11:$J$28"</definedName>
    <definedName name="Excel_BuiltIn_Print_Area_3_1_1_1_1_1_6">"$#REF!.$A$11:$J$28"</definedName>
    <definedName name="Excel_BuiltIn_Print_Area_3_1_1_1_1_1_8">"$#REF!.$A$11:$J$28"</definedName>
    <definedName name="Excel_BuiltIn_Print_Area_3_1_1_1_1_1_9">"$#REF!.$A$2:$J$32"</definedName>
    <definedName name="Excel_BuiltIn_Print_Area_3_1_1_1_1_10">"$#REF!.$A$2:$J$38"</definedName>
    <definedName name="Excel_BuiltIn_Print_Area_3_1_1_1_1_11">"$#REF!.$A$2:$J$38"</definedName>
    <definedName name="Excel_BuiltIn_Print_Area_3_1_1_1_1_2">"$#REF!.$A$2:$J$32"</definedName>
    <definedName name="Excel_BuiltIn_Print_Area_3_1_1_1_1_3">"$#REF!.$A$2:$J$32"</definedName>
    <definedName name="Excel_BuiltIn_Print_Area_3_1_1_1_1_4">"$#REF!.$A$2:$J$32"</definedName>
    <definedName name="Excel_BuiltIn_Print_Area_3_1_1_1_1_6">"$#REF!.$A$2:$J$32"</definedName>
    <definedName name="Excel_BuiltIn_Print_Area_3_1_1_1_1_8">"$#REF!.$A$2:$J$32"</definedName>
    <definedName name="Excel_BuiltIn_Print_Area_3_1_1_1_1_9">"$#REF!.$A$2:$J$38"</definedName>
    <definedName name="Excel_BuiltIn_Print_Area_3_1_1_2">"$#REF!.$A$1:$J$41"</definedName>
    <definedName name="Excel_BuiltIn_Print_Area_3_1_1_32">(#REF!,#REF!)</definedName>
    <definedName name="Excel_BuiltIn_Print_Area_3_1_1_32_38">(#REF!,#REF!)</definedName>
    <definedName name="Excel_BuiltIn_Print_Area_3_1_1_33">(#REF!,#REF!)</definedName>
    <definedName name="Excel_BuiltIn_Print_Area_3_1_1_33_38">(#REF!,#REF!)</definedName>
    <definedName name="Excel_BuiltIn_Print_Area_3_1_1_38">(#REF!,#REF!)</definedName>
    <definedName name="Excel_BuiltIn_Print_Area_3_1_10">NA()</definedName>
    <definedName name="Excel_BuiltIn_Print_Area_3_1_11">NA()</definedName>
    <definedName name="Excel_BuiltIn_Print_Area_3_1_17">(#REF!,#REF!)</definedName>
    <definedName name="Excel_BuiltIn_Print_Area_3_1_17_32">(#REF!,#REF!)</definedName>
    <definedName name="Excel_BuiltIn_Print_Area_3_1_17_32_38">(#REF!,#REF!)</definedName>
    <definedName name="Excel_BuiltIn_Print_Area_3_1_17_33">(#REF!,#REF!)</definedName>
    <definedName name="Excel_BuiltIn_Print_Area_3_1_17_33_38">(#REF!,#REF!)</definedName>
    <definedName name="Excel_BuiltIn_Print_Area_3_1_17_38">(#REF!,#REF!)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6">NA()</definedName>
    <definedName name="Excel_BuiltIn_Print_Area_3_1_8">NA()</definedName>
    <definedName name="Excel_BuiltIn_Print_Area_3_1_9">NA()</definedName>
    <definedName name="Excel_BuiltIn_Print_Area_30_1">#REF!</definedName>
    <definedName name="Excel_BuiltIn_Print_Area_31">#REF!</definedName>
    <definedName name="Excel_BuiltIn_Print_Area_32">#REF!</definedName>
    <definedName name="Excel_BuiltIn_Print_Area_33">#REF!</definedName>
    <definedName name="Excel_BuiltIn_Print_Area_34">#REF!</definedName>
    <definedName name="Excel_BuiltIn_Print_Area_35">#REF!</definedName>
    <definedName name="Excel_BuiltIn_Print_Area_4_1">NA()</definedName>
    <definedName name="Excel_BuiltIn_Print_Area_4_1_1">NA()</definedName>
    <definedName name="Excel_BuiltIn_Print_Area_4_1_1_1">"$#REF!.$A$1:$IV$65536"</definedName>
    <definedName name="Excel_BuiltIn_Print_Area_4_1_1_1_1">NA()</definedName>
    <definedName name="Excel_BuiltIn_Print_Area_4_1_1_1_1_1">"$#REF!.$A$2:$J$39"</definedName>
    <definedName name="Excel_BuiltIn_Print_Area_4_1_1_1_1_1_1">NA()</definedName>
    <definedName name="Excel_BuiltIn_Print_Area_4_1_1_1_1_1_1_1">NA()</definedName>
    <definedName name="Excel_BuiltIn_Print_Area_4_1_1_1_1_1_1_1_1">NA()</definedName>
    <definedName name="Excel_BuiltIn_Print_Area_4_1_1_1_1_1_1_1_1_1">NA()</definedName>
    <definedName name="Excel_BuiltIn_Print_Area_4_1_1_1_1_1_1_1_1_1_1">"$#REF!.$A$1:$IV$65536"</definedName>
    <definedName name="Excel_BuiltIn_Print_Area_4_1_1_1_1_1_1_1_1_1_1_1">NA()</definedName>
    <definedName name="Excel_BuiltIn_Print_Area_4_1_1_1_1_1_1_1_1_1_1_1_1">"$#REF!.$A$1:$IV$65536"</definedName>
    <definedName name="Excel_BuiltIn_Print_Area_4_1_1_1_1_1_1_1_1_1_1_1_1_1">"$#REF!.$A$2:$J$39"</definedName>
    <definedName name="Excel_BuiltIn_Print_Area_4_1_1_1_1_1_1_1_1_1_1_1_1_1_1">#REF!</definedName>
    <definedName name="Excel_BuiltIn_Print_Area_4_1_1_1_1_1_1_1_1_1_1_1_1_1_1_1">#REF!</definedName>
    <definedName name="Excel_BuiltIn_Print_Area_4_1_1_1_1_1_1_1_1_1_1_1_1_1_1_1_1">#REF!</definedName>
    <definedName name="Excel_BuiltIn_Print_Area_4_1_1_1_1_1_10">"$#REF!.$A$1:$IV$65536"</definedName>
    <definedName name="Excel_BuiltIn_Print_Area_4_1_1_1_1_1_11">"$#REF!.$A$1:$IV$65536"</definedName>
    <definedName name="Excel_BuiltIn_Print_Area_4_1_1_1_1_1_2">"$#REF!.$A$1:$IV$65536"</definedName>
    <definedName name="Excel_BuiltIn_Print_Area_4_1_1_1_1_1_2_1">"$#REF!.$A$2:$J$39"</definedName>
    <definedName name="Excel_BuiltIn_Print_Area_4_1_1_1_1_1_3">"$#REF!.$A$1:$IV$65536"</definedName>
    <definedName name="Excel_BuiltIn_Print_Area_4_1_1_1_1_1_4">"$#REF!.$A$1:$IV$65536"</definedName>
    <definedName name="Excel_BuiltIn_Print_Area_4_1_1_1_1_1_6">"$#REF!.$A$1:$IV$65536"</definedName>
    <definedName name="Excel_BuiltIn_Print_Area_4_1_1_1_1_1_8">"$#REF!.$A$1:$IV$65536"</definedName>
    <definedName name="Excel_BuiltIn_Print_Area_4_1_1_1_1_1_9">"$#REF!.$A$1:$IV$65536"</definedName>
    <definedName name="Excel_BuiltIn_Print_Area_4_1_1_1_1_10">NA()</definedName>
    <definedName name="Excel_BuiltIn_Print_Area_4_1_1_1_1_11">NA()</definedName>
    <definedName name="Excel_BuiltIn_Print_Area_4_1_1_1_1_2">NA()</definedName>
    <definedName name="Excel_BuiltIn_Print_Area_4_1_1_1_1_3">NA()</definedName>
    <definedName name="Excel_BuiltIn_Print_Area_4_1_1_1_1_4">NA()</definedName>
    <definedName name="Excel_BuiltIn_Print_Area_4_1_1_1_1_6">NA()</definedName>
    <definedName name="Excel_BuiltIn_Print_Area_4_1_1_1_1_8">NA()</definedName>
    <definedName name="Excel_BuiltIn_Print_Area_4_1_1_1_1_9">NA()</definedName>
    <definedName name="Excel_BuiltIn_Print_Area_4_1_1_1_10">NA()</definedName>
    <definedName name="Excel_BuiltIn_Print_Area_4_1_1_1_11">NA()</definedName>
    <definedName name="Excel_BuiltIn_Print_Area_4_1_1_1_2">NA()</definedName>
    <definedName name="Excel_BuiltIn_Print_Area_4_1_1_1_3">NA()</definedName>
    <definedName name="Excel_BuiltIn_Print_Area_4_1_1_1_4">NA()</definedName>
    <definedName name="Excel_BuiltIn_Print_Area_4_1_1_1_6">NA()</definedName>
    <definedName name="Excel_BuiltIn_Print_Area_4_1_1_1_8">NA()</definedName>
    <definedName name="Excel_BuiltIn_Print_Area_4_1_1_1_9">NA()</definedName>
    <definedName name="Excel_BuiltIn_Print_Area_4_1_1_10">"$#REF!.$A$2:$J$39"</definedName>
    <definedName name="Excel_BuiltIn_Print_Area_4_1_1_11">"$#REF!.$A$2:$J$39"</definedName>
    <definedName name="Excel_BuiltIn_Print_Area_4_1_1_2">"$#REF!.$A$2:$J$39"</definedName>
    <definedName name="Excel_BuiltIn_Print_Area_4_1_1_3">"$#REF!.$A$2:$J$39"</definedName>
    <definedName name="Excel_BuiltIn_Print_Area_4_1_1_4">"$#REF!.$A$2:$J$39"</definedName>
    <definedName name="Excel_BuiltIn_Print_Area_4_1_1_6">"$#REF!.$A$2:$J$39"</definedName>
    <definedName name="Excel_BuiltIn_Print_Area_4_1_1_8">"$#REF!.$A$2:$J$39"</definedName>
    <definedName name="Excel_BuiltIn_Print_Area_4_1_1_9">"$#REF!.$A$2:$J$39"</definedName>
    <definedName name="Excel_BuiltIn_Print_Area_4_1_10">"$#REF!.$A$1:$IV$65536"</definedName>
    <definedName name="Excel_BuiltIn_Print_Area_4_1_11">"$#REF!.$A$1:$IV$65536"</definedName>
    <definedName name="Excel_BuiltIn_Print_Area_4_1_2">"$#REF!.$A$1:$IV$65536"</definedName>
    <definedName name="Excel_BuiltIn_Print_Area_4_1_3">"$#REF!.$A$1:$IV$65536"</definedName>
    <definedName name="Excel_BuiltIn_Print_Area_4_1_4">"$#REF!.$A$1:$IV$65536"</definedName>
    <definedName name="Excel_BuiltIn_Print_Area_4_1_6">"$#REF!.$A$1:$IV$65536"</definedName>
    <definedName name="Excel_BuiltIn_Print_Area_4_1_8">"$#REF!.$A$1:$IV$65536"</definedName>
    <definedName name="Excel_BuiltIn_Print_Area_4_1_9">"$#REF!.$A$1:$IV$65536"</definedName>
    <definedName name="Excel_BuiltIn_Print_Area_4_10">NA()</definedName>
    <definedName name="Excel_BuiltIn_Print_Area_4_11">NA()</definedName>
    <definedName name="Excel_BuiltIn_Print_Area_4_2">NA()</definedName>
    <definedName name="Excel_BuiltIn_Print_Area_4_3">NA()</definedName>
    <definedName name="Excel_BuiltIn_Print_Area_4_4">NA()</definedName>
    <definedName name="Excel_BuiltIn_Print_Area_4_6">NA()</definedName>
    <definedName name="Excel_BuiltIn_Print_Area_4_8">NA()</definedName>
    <definedName name="Excel_BuiltIn_Print_Area_4_9">NA()</definedName>
    <definedName name="Excel_BuiltIn_Print_Area_44_1">#REF!</definedName>
    <definedName name="Excel_BuiltIn_Print_Area_45_1">#REF!</definedName>
    <definedName name="Excel_BuiltIn_Print_Area_5_1_1">NA()</definedName>
    <definedName name="Excel_BuiltIn_Print_Area_5_1_1_1">NA()</definedName>
    <definedName name="Excel_BuiltIn_Print_Area_5_1_1_1_1">"$#REF!.$A$1:$E$17"</definedName>
    <definedName name="Excel_BuiltIn_Print_Area_5_1_1_1_1_1">NA()</definedName>
    <definedName name="Excel_BuiltIn_Print_Area_5_1_1_1_1_1_1">NA()</definedName>
    <definedName name="Excel_BuiltIn_Print_Area_5_1_1_1_1_1_1_1">NA()</definedName>
    <definedName name="Excel_BuiltIn_Print_Area_5_1_1_1_1_1_1_1_1">"$#REF!.$A$1:$IV$65536"</definedName>
    <definedName name="Excel_BuiltIn_Print_Area_5_1_1_1_1_1_1_1_1_1">"$#REF!.$A$2:$J$39"</definedName>
    <definedName name="Excel_BuiltIn_Print_Area_5_1_1_1_1_1_1_1_1_1_1">"$#REF!.$A$2:$J$39"</definedName>
    <definedName name="Excel_BuiltIn_Print_Area_5_1_1_1_1_1_1_1_1_1_1_1">"$#REF!.$A$1:$IV$65536"</definedName>
    <definedName name="Excel_BuiltIn_Print_Area_5_1_1_1_1_1_1_1_1_1_1_1_1">"$#REF!.$A$1:$IV$65536"</definedName>
    <definedName name="Excel_BuiltIn_Print_Area_5_1_1_1_1_1_1_1_1_1_1_1_1_1">"$#REF!.$A$2:$J$39"</definedName>
    <definedName name="Excel_BuiltIn_Print_Area_5_1_1_1_1_1_1_1_1_1_1_1_1_1_1">"$#REF!.$A$2:$J$39"</definedName>
    <definedName name="Excel_BuiltIn_Print_Area_5_1_1_1_1_1_10">"$#REF!.$A$1:$IV$65536"</definedName>
    <definedName name="Excel_BuiltIn_Print_Area_5_1_1_1_1_1_11">"$#REF!.$A$1:$IV$65536"</definedName>
    <definedName name="Excel_BuiltIn_Print_Area_5_1_1_1_1_1_2">"$#REF!.$A$1:$IV$65536"</definedName>
    <definedName name="Excel_BuiltIn_Print_Area_5_1_1_1_1_1_3">"$#REF!.$A$1:$IV$65536"</definedName>
    <definedName name="Excel_BuiltIn_Print_Area_5_1_1_1_1_1_4">"$#REF!.$A$1:$IV$65536"</definedName>
    <definedName name="Excel_BuiltIn_Print_Area_5_1_1_1_1_1_6">"$#REF!.$A$1:$IV$65536"</definedName>
    <definedName name="Excel_BuiltIn_Print_Area_5_1_1_1_1_1_8">"$#REF!.$A$1:$IV$65536"</definedName>
    <definedName name="Excel_BuiltIn_Print_Area_5_1_1_1_1_1_9">"$#REF!.$A$1:$IV$65536"</definedName>
    <definedName name="Excel_BuiltIn_Print_Area_5_1_1_1_1_10">"$#REF!.$A$2:$J$39"</definedName>
    <definedName name="Excel_BuiltIn_Print_Area_5_1_1_1_1_11">"$#REF!.$A$2:$J$39"</definedName>
    <definedName name="Excel_BuiltIn_Print_Area_5_1_1_1_1_2">"$#REF!.$A$2:$J$39"</definedName>
    <definedName name="Excel_BuiltIn_Print_Area_5_1_1_1_1_3">"$#REF!.$A$2:$J$39"</definedName>
    <definedName name="Excel_BuiltIn_Print_Area_5_1_1_1_1_4">"$#REF!.$A$2:$J$39"</definedName>
    <definedName name="Excel_BuiltIn_Print_Area_5_1_1_1_1_6">"$#REF!.$A$2:$J$39"</definedName>
    <definedName name="Excel_BuiltIn_Print_Area_5_1_1_1_1_8">"$#REF!.$A$2:$J$39"</definedName>
    <definedName name="Excel_BuiltIn_Print_Area_5_1_1_1_1_9">"$#REF!.$A$2:$J$39"</definedName>
    <definedName name="Excel_BuiltIn_Print_Area_5_1_1_1_10">"$#REF!.$A$1:$IV$65536"</definedName>
    <definedName name="Excel_BuiltIn_Print_Area_5_1_1_1_11">"$#REF!.$A$1:$IV$65536"</definedName>
    <definedName name="Excel_BuiltIn_Print_Area_5_1_1_1_2">"$#REF!.$A$2:$J$39"</definedName>
    <definedName name="Excel_BuiltIn_Print_Area_5_1_1_1_2_1">NA()</definedName>
    <definedName name="Excel_BuiltIn_Print_Area_5_1_1_1_3">"$#REF!.$A$2:$J$39"</definedName>
    <definedName name="Excel_BuiltIn_Print_Area_5_1_1_1_4">"$#REF!.$A$2:$J$39"</definedName>
    <definedName name="Excel_BuiltIn_Print_Area_5_1_1_1_6">"$#REF!.$A$2:$J$39"</definedName>
    <definedName name="Excel_BuiltIn_Print_Area_5_1_1_1_8">"$#REF!.$A$2:$J$39"</definedName>
    <definedName name="Excel_BuiltIn_Print_Area_5_1_1_1_9">"$#REF!.$A$1:$IV$65536"</definedName>
    <definedName name="Excel_BuiltIn_Print_Area_5_1_1_10">NA()</definedName>
    <definedName name="Excel_BuiltIn_Print_Area_5_1_1_11">NA()</definedName>
    <definedName name="Excel_BuiltIn_Print_Area_5_1_1_2">NA()</definedName>
    <definedName name="Excel_BuiltIn_Print_Area_5_1_1_3">NA()</definedName>
    <definedName name="Excel_BuiltIn_Print_Area_5_1_1_4">NA()</definedName>
    <definedName name="Excel_BuiltIn_Print_Area_5_1_1_6">NA()</definedName>
    <definedName name="Excel_BuiltIn_Print_Area_5_1_1_8">NA()</definedName>
    <definedName name="Excel_BuiltIn_Print_Area_5_1_1_9">NA()</definedName>
    <definedName name="Excel_BuiltIn_Print_Area_5_1_10">NA()</definedName>
    <definedName name="Excel_BuiltIn_Print_Area_5_1_1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6">NA()</definedName>
    <definedName name="Excel_BuiltIn_Print_Area_5_1_8">NA()</definedName>
    <definedName name="Excel_BuiltIn_Print_Area_5_1_9">NA()</definedName>
    <definedName name="Excel_BuiltIn_Print_Area_5_10">NA()</definedName>
    <definedName name="Excel_BuiltIn_Print_Area_5_11">NA()</definedName>
    <definedName name="Excel_BuiltIn_Print_Area_5_2">NA()</definedName>
    <definedName name="Excel_BuiltIn_Print_Area_5_3">NA()</definedName>
    <definedName name="Excel_BuiltIn_Print_Area_5_4">NA()</definedName>
    <definedName name="Excel_BuiltIn_Print_Area_5_6">NA()</definedName>
    <definedName name="Excel_BuiltIn_Print_Area_5_8">NA()</definedName>
    <definedName name="Excel_BuiltIn_Print_Area_5_9">NA()</definedName>
    <definedName name="Excel_BuiltIn_Print_Area_6">#REF!</definedName>
    <definedName name="Excel_BuiltIn_Print_Area_6_1">NA()</definedName>
    <definedName name="Excel_BuiltIn_Print_Area_6_1_1">"$#REF!.$A$1:$E$17"</definedName>
    <definedName name="Excel_BuiltIn_Print_Area_6_1_1_1">NA()</definedName>
    <definedName name="Excel_BuiltIn_Print_Area_6_1_1_1_1">NA()</definedName>
    <definedName name="Excel_BuiltIn_Print_Area_6_1_1_1_1_1">"$#REF!.$A$1:$IV$65536"</definedName>
    <definedName name="Excel_BuiltIn_Print_Area_6_1_1_1_1_1_1">NA()</definedName>
    <definedName name="Excel_BuiltIn_Print_Area_6_1_1_1_1_1_1_1">"$#REF!.$A$1:$IV$65536"</definedName>
    <definedName name="Excel_BuiltIn_Print_Area_6_1_1_1_1_1_1_1_1">NA()</definedName>
    <definedName name="Excel_BuiltIn_Print_Area_6_1_1_1_1_1_1_1_1_1">NA()</definedName>
    <definedName name="Excel_BuiltIn_Print_Area_6_1_1_1_1_1_1_1_1_1_1">"$#REF!.$A$1:$IV$65536"</definedName>
    <definedName name="Excel_BuiltIn_Print_Area_6_1_1_1_1_1_1_1_1_1_1_1">"$#REF!.$A$1:$IV$65536"</definedName>
    <definedName name="Excel_BuiltIn_Print_Area_6_1_1_1_1_1_1_1_1_1_1_1_1">"$#REF!.$A$1:$IV$65536"</definedName>
    <definedName name="Excel_BuiltIn_Print_Area_6_1_1_1_1_1_1_1_1_1_1_1_1_1">#REF!</definedName>
    <definedName name="Excel_BuiltIn_Print_Area_6_1_1_1_1_10">NA()</definedName>
    <definedName name="Excel_BuiltIn_Print_Area_6_1_1_1_1_11">NA()</definedName>
    <definedName name="Excel_BuiltIn_Print_Area_6_1_1_1_1_2">NA()</definedName>
    <definedName name="Excel_BuiltIn_Print_Area_6_1_1_1_1_3">NA()</definedName>
    <definedName name="Excel_BuiltIn_Print_Area_6_1_1_1_1_4">NA()</definedName>
    <definedName name="Excel_BuiltIn_Print_Area_6_1_1_1_1_6">NA()</definedName>
    <definedName name="Excel_BuiltIn_Print_Area_6_1_1_1_1_8">NA()</definedName>
    <definedName name="Excel_BuiltIn_Print_Area_6_1_1_1_1_9">NA()</definedName>
    <definedName name="Excel_BuiltIn_Print_Area_6_1_1_1_10">"$#REF!.$A$1:$IV$65536"</definedName>
    <definedName name="Excel_BuiltIn_Print_Area_6_1_1_1_11">"$#REF!.$A$1:$IV$65536"</definedName>
    <definedName name="Excel_BuiltIn_Print_Area_6_1_1_1_2">"$#REF!.$A$1:$IV$65536"</definedName>
    <definedName name="Excel_BuiltIn_Print_Area_6_1_1_1_3">"$#REF!.$A$1:$IV$65536"</definedName>
    <definedName name="Excel_BuiltIn_Print_Area_6_1_1_1_4">"$#REF!.$A$1:$IV$65536"</definedName>
    <definedName name="Excel_BuiltIn_Print_Area_6_1_1_1_6">"$#REF!.$A$1:$IV$65536"</definedName>
    <definedName name="Excel_BuiltIn_Print_Area_6_1_1_1_8">"$#REF!.$A$1:$IV$65536"</definedName>
    <definedName name="Excel_BuiltIn_Print_Area_6_1_1_1_9">"$#REF!.$A$1:$IV$65536"</definedName>
    <definedName name="Excel_BuiltIn_Print_Area_6_1_1_10">"$#REF!.$A$1:$IV$65536"</definedName>
    <definedName name="Excel_BuiltIn_Print_Area_6_1_1_11">"$#REF!.$A$1:$IV$65536"</definedName>
    <definedName name="Excel_BuiltIn_Print_Area_6_1_1_2">"$#REF!.$A$1:$IV$65536"</definedName>
    <definedName name="Excel_BuiltIn_Print_Area_6_1_1_3">"$#REF!.$A$1:$IV$65536"</definedName>
    <definedName name="Excel_BuiltIn_Print_Area_6_1_1_4">"$#REF!.$A$1:$IV$65536"</definedName>
    <definedName name="Excel_BuiltIn_Print_Area_6_1_1_6">"$#REF!.$A$1:$IV$65536"</definedName>
    <definedName name="Excel_BuiltIn_Print_Area_6_1_1_8">"$#REF!.$A$1:$IV$65536"</definedName>
    <definedName name="Excel_BuiltIn_Print_Area_6_1_1_9">"$#REF!.$A$1:$IV$65536"</definedName>
    <definedName name="Excel_BuiltIn_Print_Area_6_1_10">NA()</definedName>
    <definedName name="Excel_BuiltIn_Print_Area_6_1_11">NA()</definedName>
    <definedName name="Excel_BuiltIn_Print_Area_6_1_2">NA()</definedName>
    <definedName name="Excel_BuiltIn_Print_Area_6_1_3">NA()</definedName>
    <definedName name="Excel_BuiltIn_Print_Area_6_1_4">NA()</definedName>
    <definedName name="Excel_BuiltIn_Print_Area_6_1_6">NA()</definedName>
    <definedName name="Excel_BuiltIn_Print_Area_6_1_8">NA()</definedName>
    <definedName name="Excel_BuiltIn_Print_Area_6_1_9">NA()</definedName>
    <definedName name="Excel_BuiltIn_Print_Area_6_10">NA()</definedName>
    <definedName name="Excel_BuiltIn_Print_Area_6_11">NA()</definedName>
    <definedName name="Excel_BuiltIn_Print_Area_6_2">NA()</definedName>
    <definedName name="Excel_BuiltIn_Print_Area_6_3">NA()</definedName>
    <definedName name="Excel_BuiltIn_Print_Area_6_4">NA()</definedName>
    <definedName name="Excel_BuiltIn_Print_Area_6_6">NA()</definedName>
    <definedName name="Excel_BuiltIn_Print_Area_6_8">NA()</definedName>
    <definedName name="Excel_BuiltIn_Print_Area_6_9">NA()</definedName>
    <definedName name="Excel_BuiltIn_Print_Area_7_1">#REF!</definedName>
    <definedName name="Excel_BuiltIn_Print_Area_7_1_1">"$#REF!.$A$1:$G$129"</definedName>
    <definedName name="Excel_BuiltIn_Print_Area_7_1_1_1">NA()</definedName>
    <definedName name="Excel_BuiltIn_Print_Area_7_1_1_1_1">NA()</definedName>
    <definedName name="Excel_BuiltIn_Print_Area_7_1_1_1_1_1">NA()</definedName>
    <definedName name="Excel_BuiltIn_Print_Area_7_1_1_1_1_1_1">NA()</definedName>
    <definedName name="Excel_BuiltIn_Print_Area_7_1_1_1_1_1_1_1">NA()</definedName>
    <definedName name="Excel_BuiltIn_Print_Area_7_1_1_1_1_1_1_1_1">"$#REF!.$A$1:$IV$65525"</definedName>
    <definedName name="Excel_BuiltIn_Print_Area_7_1_1_1_1_1_1_1_1_1">"$#REF!.$A$1:$IV$65523"</definedName>
    <definedName name="Excel_BuiltIn_Print_Area_7_1_1_1_1_1_1_1_1_1_1">"$#REF!.$A$1:$IV$65521"</definedName>
    <definedName name="Excel_BuiltIn_Print_Area_7_1_1_1_1_1_1_1_1_1_1_1">"$#REF!.$A$1:$IV$65523"</definedName>
    <definedName name="Excel_BuiltIn_Print_Area_7_1_1_1_1_1_1_1_1_1_1_1_1">"$#REF!.$A$1:$IV$65521"</definedName>
    <definedName name="Excel_BuiltIn_Print_Area_7_1_1_1_1_1_1_1_1_1_1_1_1_1">NA()</definedName>
    <definedName name="Excel_BuiltIn_Print_Area_7_1_1_1_1_1_1_1_1_1_1_1_1_1_1">NA()</definedName>
    <definedName name="Excel_BuiltIn_Print_Area_7_1_1_1_1_1_1_1_1_1_1_1_1_1_1_1">"$#REF!.$A$1:$IV$65523"</definedName>
    <definedName name="Excel_BuiltIn_Print_Area_7_1_1_1_1_1_1_1_1_1_1_1_1_1_1_1_1">"$#REF!.$A$1:$IV$65523"</definedName>
    <definedName name="Excel_BuiltIn_Print_Area_7_1_1_1_1_1_1_1_1_1_1_1_1_1_1_1_1_1">"$#REF!.$A$1:$IV$65521"</definedName>
    <definedName name="Excel_BuiltIn_Print_Area_7_1_1_1_1_1_1_1_1_1_1_1_1_1_1_1_1_1_1">"$#REF!.$A$1:$IV$65521"</definedName>
    <definedName name="Excel_BuiltIn_Print_Area_7_1_1_1_1_1_1_1_10">"$#REF!.$A$1:$IV$65523"</definedName>
    <definedName name="Excel_BuiltIn_Print_Area_7_1_1_1_1_1_1_1_11">"$#REF!.$A$1:$IV$65523"</definedName>
    <definedName name="Excel_BuiltIn_Print_Area_7_1_1_1_1_1_1_1_2">"$#REF!.$A$1:$IV$65523"</definedName>
    <definedName name="Excel_BuiltIn_Print_Area_7_1_1_1_1_1_1_1_3">"$#REF!.$A$1:$IV$65523"</definedName>
    <definedName name="Excel_BuiltIn_Print_Area_7_1_1_1_1_1_1_1_4">"$#REF!.$A$1:$IV$65523"</definedName>
    <definedName name="Excel_BuiltIn_Print_Area_7_1_1_1_1_1_1_1_6">"$#REF!.$A$1:$IV$65523"</definedName>
    <definedName name="Excel_BuiltIn_Print_Area_7_1_1_1_1_1_1_1_8">"$#REF!.$A$1:$IV$65523"</definedName>
    <definedName name="Excel_BuiltIn_Print_Area_7_1_1_1_1_1_1_1_9">"$#REF!.$A$1:$IV$65523"</definedName>
    <definedName name="Excel_BuiltIn_Print_Area_7_1_1_1_1_1_1_2">"$#REF!.$A$1:$IV$65525"</definedName>
    <definedName name="Excel_BuiltIn_Print_Area_7_1_1_1_1_1_10">"$#REF!.$A$1:$IV$65521"</definedName>
    <definedName name="Excel_BuiltIn_Print_Area_7_1_1_1_1_1_11">"$#REF!.$A$1:$IV$65521"</definedName>
    <definedName name="Excel_BuiltIn_Print_Area_7_1_1_1_1_1_2">"$#REF!.$A$1:$IV$65521"</definedName>
    <definedName name="Excel_BuiltIn_Print_Area_7_1_1_1_1_1_3">"$#REF!.$A$1:$IV$65521"</definedName>
    <definedName name="Excel_BuiltIn_Print_Area_7_1_1_1_1_1_4">"$#REF!.$A$1:$IV$65521"</definedName>
    <definedName name="Excel_BuiltIn_Print_Area_7_1_1_1_1_1_6">"$#REF!.$A$1:$IV$65521"</definedName>
    <definedName name="Excel_BuiltIn_Print_Area_7_1_1_1_1_1_8">"$#REF!.$A$1:$IV$65521"</definedName>
    <definedName name="Excel_BuiltIn_Print_Area_7_1_1_1_1_1_9">"$#REF!.$A$1:$IV$65521"</definedName>
    <definedName name="Excel_BuiltIn_Print_Area_7_1_1_1_1_10">"$#REF!.$A$1:$IV$65523"</definedName>
    <definedName name="Excel_BuiltIn_Print_Area_7_1_1_1_1_11">"$#REF!.$A$1:$IV$65523"</definedName>
    <definedName name="Excel_BuiltIn_Print_Area_7_1_1_1_1_2">"$#REF!.$A$1:$IV$65523"</definedName>
    <definedName name="Excel_BuiltIn_Print_Area_7_1_1_1_1_2_1">NA()</definedName>
    <definedName name="Excel_BuiltIn_Print_Area_7_1_1_1_1_3">"$#REF!.$A$1:$IV$65523"</definedName>
    <definedName name="Excel_BuiltIn_Print_Area_7_1_1_1_1_4">"$#REF!.$A$1:$IV$65523"</definedName>
    <definedName name="Excel_BuiltIn_Print_Area_7_1_1_1_1_6">"$#REF!.$A$1:$IV$65523"</definedName>
    <definedName name="Excel_BuiltIn_Print_Area_7_1_1_1_1_8">"$#REF!.$A$1:$IV$65523"</definedName>
    <definedName name="Excel_BuiltIn_Print_Area_7_1_1_1_1_9">"$#REF!.$A$1:$IV$65523"</definedName>
    <definedName name="Excel_BuiltIn_Print_Area_7_1_1_1_10">NA()</definedName>
    <definedName name="Excel_BuiltIn_Print_Area_7_1_1_1_10_1">"$#REF!.$A$1:$IV$65525"</definedName>
    <definedName name="Excel_BuiltIn_Print_Area_7_1_1_1_11">NA()</definedName>
    <definedName name="Excel_BuiltIn_Print_Area_7_1_1_1_11_1">"$#REF!.$A$1:$IV$65525"</definedName>
    <definedName name="Excel_BuiltIn_Print_Area_7_1_1_1_2">"$#REF!.$A$1:$IV$65523"</definedName>
    <definedName name="Excel_BuiltIn_Print_Area_7_1_1_1_2_1">NA()</definedName>
    <definedName name="Excel_BuiltIn_Print_Area_7_1_1_1_3">"$#REF!.$A$1:$IV$65523"</definedName>
    <definedName name="Excel_BuiltIn_Print_Area_7_1_1_1_4">"$#REF!.$A$1:$IV$65523"</definedName>
    <definedName name="Excel_BuiltIn_Print_Area_7_1_1_1_6">"$#REF!.$A$1:$IV$65523"</definedName>
    <definedName name="Excel_BuiltIn_Print_Area_7_1_1_1_8">"$#REF!.$A$1:$IV$65523"</definedName>
    <definedName name="Excel_BuiltIn_Print_Area_7_1_1_1_9">NA()</definedName>
    <definedName name="Excel_BuiltIn_Print_Area_7_1_1_1_9_1">"$#REF!.$A$1:$IV$65525"</definedName>
    <definedName name="Excel_BuiltIn_Print_Area_7_1_1_10">NA()</definedName>
    <definedName name="Excel_BuiltIn_Print_Area_7_1_1_11">NA()</definedName>
    <definedName name="Excel_BuiltIn_Print_Area_7_1_1_2">NA()</definedName>
    <definedName name="Excel_BuiltIn_Print_Area_7_1_1_3">NA()</definedName>
    <definedName name="Excel_BuiltIn_Print_Area_7_1_1_4">NA()</definedName>
    <definedName name="Excel_BuiltIn_Print_Area_7_1_1_6">NA()</definedName>
    <definedName name="Excel_BuiltIn_Print_Area_7_1_1_8">NA()</definedName>
    <definedName name="Excel_BuiltIn_Print_Area_7_1_1_9">NA()</definedName>
    <definedName name="Excel_BuiltIn_Print_Area_7_1_10">NA()</definedName>
    <definedName name="Excel_BuiltIn_Print_Area_7_1_11">NA()</definedName>
    <definedName name="Excel_BuiltIn_Print_Area_7_1_2">NA()</definedName>
    <definedName name="Excel_BuiltIn_Print_Area_7_1_3">NA()</definedName>
    <definedName name="Excel_BuiltIn_Print_Area_7_1_4">NA()</definedName>
    <definedName name="Excel_BuiltIn_Print_Area_7_1_6">NA()</definedName>
    <definedName name="Excel_BuiltIn_Print_Area_7_1_8">NA()</definedName>
    <definedName name="Excel_BuiltIn_Print_Area_7_1_9">NA()</definedName>
    <definedName name="Excel_BuiltIn_Print_Area_7_10">NA()</definedName>
    <definedName name="Excel_BuiltIn_Print_Area_7_11">NA()</definedName>
    <definedName name="Excel_BuiltIn_Print_Area_7_2">NA()</definedName>
    <definedName name="Excel_BuiltIn_Print_Area_7_3">NA()</definedName>
    <definedName name="Excel_BuiltIn_Print_Area_7_4">NA()</definedName>
    <definedName name="Excel_BuiltIn_Print_Area_7_6">NA()</definedName>
    <definedName name="Excel_BuiltIn_Print_Area_7_8">NA()</definedName>
    <definedName name="Excel_BuiltIn_Print_Area_7_9">NA()</definedName>
    <definedName name="Excel_BuiltIn_Print_Area_8">"$#REF!.$A$1:$J$356"</definedName>
    <definedName name="Excel_BuiltIn_Print_Area_8_1">#REF!</definedName>
    <definedName name="Excel_BuiltIn_Print_Area_8_1_1">#REF!</definedName>
    <definedName name="Excel_BuiltIn_Print_Area_8_1_1_1">NA()</definedName>
    <definedName name="Excel_BuiltIn_Print_Area_8_1_1_1_1">"$#REF!.$B$1:$G$152"</definedName>
    <definedName name="Excel_BuiltIn_Print_Area_8_1_1_1_1_1">"$#REF!.$A$1:$D$109"</definedName>
    <definedName name="Excel_BuiltIn_Print_Area_8_1_1_1_1_1_1">#REF!</definedName>
    <definedName name="Excel_BuiltIn_Print_Area_8_1_1_1_1_1_1_1">#REF!</definedName>
    <definedName name="Excel_BuiltIn_Print_Area_8_1_1_1_1_1_1_1_1">#REF!</definedName>
    <definedName name="Excel_BuiltIn_Print_Area_8_1_1_1_1_1_1_1_1_1">#REF!</definedName>
    <definedName name="Excel_BuiltIn_Print_Area_8_10">NA()</definedName>
    <definedName name="Excel_BuiltIn_Print_Area_8_11">NA()</definedName>
    <definedName name="Excel_BuiltIn_Print_Area_8_2">NA()</definedName>
    <definedName name="Excel_BuiltIn_Print_Area_8_3">NA()</definedName>
    <definedName name="Excel_BuiltIn_Print_Area_8_4">NA()</definedName>
    <definedName name="Excel_BuiltIn_Print_Area_8_6">NA()</definedName>
    <definedName name="Excel_BuiltIn_Print_Area_8_8">NA()</definedName>
    <definedName name="Excel_BuiltIn_Print_Area_8_9">NA()</definedName>
    <definedName name="Excel_BuiltIn_Print_Area_9_1">"$#REF!.$A$2:$J$119"</definedName>
    <definedName name="Excel_BuiltIn_Print_Area_9_1_1">NA()</definedName>
    <definedName name="Excel_BuiltIn_Print_Area_9_1_1_1">NA()</definedName>
    <definedName name="Excel_BuiltIn_Print_Area_9_1_1_1_1">NA()</definedName>
    <definedName name="Excel_BuiltIn_Print_Area_9_1_1_1_1_1">NA()</definedName>
    <definedName name="Excel_BuiltIn_Print_Area_9_1_1_1_1_1_1">#REF!</definedName>
    <definedName name="Excel_BuiltIn_Print_Area_9_1_1_1_1_1_1_1">#REF!</definedName>
    <definedName name="Excel_BuiltIn_Print_Area_9_1_1_10">NA()</definedName>
    <definedName name="Excel_BuiltIn_Print_Area_9_1_1_11">NA()</definedName>
    <definedName name="Excel_BuiltIn_Print_Area_9_1_1_2">NA()</definedName>
    <definedName name="Excel_BuiltIn_Print_Area_9_1_1_3">NA()</definedName>
    <definedName name="Excel_BuiltIn_Print_Area_9_1_1_4">NA()</definedName>
    <definedName name="Excel_BuiltIn_Print_Area_9_1_1_6">NA()</definedName>
    <definedName name="Excel_BuiltIn_Print_Area_9_1_1_8">NA()</definedName>
    <definedName name="Excel_BuiltIn_Print_Area_9_1_1_9">NA()</definedName>
    <definedName name="Excel_BuiltIn_Print_Area_9_1_10">NA()</definedName>
    <definedName name="Excel_BuiltIn_Print_Area_9_1_11">NA()</definedName>
    <definedName name="Excel_BuiltIn_Print_Area_9_1_2">NA()</definedName>
    <definedName name="Excel_BuiltIn_Print_Area_9_1_3">NA()</definedName>
    <definedName name="Excel_BuiltIn_Print_Area_9_1_4">NA()</definedName>
    <definedName name="Excel_BuiltIn_Print_Area_9_1_6">NA()</definedName>
    <definedName name="Excel_BuiltIn_Print_Area_9_1_8">NA()</definedName>
    <definedName name="Excel_BuiltIn_Print_Area_9_1_9">NA()</definedName>
    <definedName name="Excel_BuiltIn_Print_Titles">NA()</definedName>
    <definedName name="Excel_BuiltIn_Print_Titles_1_1">"$#REF!.$A$1:$IE$16"</definedName>
    <definedName name="Excel_BuiltIn_Print_Titles_1_1_1">#REF!</definedName>
    <definedName name="Excel_BuiltIn_Print_Titles_1_1_1_1">"$#REF!.$A$1:$IE$21"</definedName>
    <definedName name="Excel_BuiltIn_Print_Titles_10">#REF!</definedName>
    <definedName name="Excel_BuiltIn_Print_Titles_10_1">#REF!</definedName>
    <definedName name="Excel_BuiltIn_Print_Titles_10_1_1">"$#REF!.$A$1:$AMJ$11"</definedName>
    <definedName name="Excel_BuiltIn_Print_Titles_10_1_1_1">NA()</definedName>
    <definedName name="Excel_BuiltIn_Print_Titles_11">"$#REF!.$A$1:$IV$7"</definedName>
    <definedName name="Excel_BuiltIn_Print_Titles_11_1">#REF!</definedName>
    <definedName name="Excel_BuiltIn_Print_Titles_11_1_1">"$#REF!.$A$1:$C$10"</definedName>
    <definedName name="Excel_BuiltIn_Print_Titles_11_1_1_1">NA()</definedName>
    <definedName name="Excel_BuiltIn_Print_Titles_11_1_1_1_1">"$#REF!.$A$1:$IT$11"</definedName>
    <definedName name="Excel_BuiltIn_Print_Titles_11_10">NA()</definedName>
    <definedName name="Excel_BuiltIn_Print_Titles_11_11">NA()</definedName>
    <definedName name="Excel_BuiltIn_Print_Titles_11_9">NA()</definedName>
    <definedName name="Excel_BuiltIn_Print_Titles_12">#REF!</definedName>
    <definedName name="Excel_BuiltIn_Print_Titles_12_1">#REF!</definedName>
    <definedName name="Excel_BuiltIn_Print_Titles_12_1_1">"$#REF!.$A$2:$FH$119"</definedName>
    <definedName name="Excel_BuiltIn_Print_Titles_13_1_1">#REF!</definedName>
    <definedName name="Excel_BuiltIn_Print_Titles_2_1">"$#REF!.$A$1:$C$10"</definedName>
    <definedName name="Excel_BuiltIn_Print_Titles_2_1_1">"$#REF!.$A$1:$IA$11"</definedName>
    <definedName name="Excel_BuiltIn_Print_Titles_2_1_1_1">"$#REF!.$A$1:$IA$11"</definedName>
    <definedName name="Excel_BuiltIn_Print_Titles_2_1_1_1_1">"$#REF!.$A$1:$IA$19"</definedName>
    <definedName name="Excel_BuiltIn_Print_Titles_2_1_1_1_1_1">"$#REF!.$A$1:$IA$12"</definedName>
    <definedName name="Excel_BuiltIn_Print_Titles_2_1_1_1_1_1_1">"$#REF!.$A$1:$IA$18"</definedName>
    <definedName name="Excel_BuiltIn_Print_Titles_2_1_10">NA()</definedName>
    <definedName name="Excel_BuiltIn_Print_Titles_2_1_11">NA()</definedName>
    <definedName name="Excel_BuiltIn_Print_Titles_2_1_9">NA()</definedName>
    <definedName name="Excel_BuiltIn_Print_Titles_26">#REF!</definedName>
    <definedName name="Excel_BuiltIn_Print_Titles_3_1_1">"$#REF!.$A$2:$IR$10"</definedName>
    <definedName name="Excel_BuiltIn_Print_Titles_3_1_1_1">"$#REF!.$A$2:$IR$10"</definedName>
    <definedName name="Excel_BuiltIn_Print_Titles_3_1_1_1_1">#REF!</definedName>
    <definedName name="Excel_BuiltIn_Print_Titles_3_1_1_1_1_1">NA()</definedName>
    <definedName name="Excel_BuiltIn_Print_Titles_3_1_10">NA()</definedName>
    <definedName name="Excel_BuiltIn_Print_Titles_3_1_11">NA()</definedName>
    <definedName name="Excel_BuiltIn_Print_Titles_3_1_9">NA()</definedName>
    <definedName name="Excel_BuiltIn_Print_Titles_32">#REF!</definedName>
    <definedName name="Excel_BuiltIn_Print_Titles_33">#REF!</definedName>
    <definedName name="Excel_BuiltIn_Print_Titles_34">#REF!</definedName>
    <definedName name="Excel_BuiltIn_Print_Titles_35">#REF!</definedName>
    <definedName name="Excel_BuiltIn_Print_Titles_4">#REF!</definedName>
    <definedName name="Excel_BuiltIn_Print_Titles_4_1">#REF!</definedName>
    <definedName name="Excel_BuiltIn_Print_Titles_4_1_1">NA()</definedName>
    <definedName name="Excel_BuiltIn_Print_Titles_4_1_1_1">"$#REF!.$A$1:$IA$10"</definedName>
    <definedName name="Excel_BuiltIn_Print_Titles_4_1_1_1_1">"$#REF!.$A$1:$IA$8"</definedName>
    <definedName name="Excel_BuiltIn_Print_Titles_4_1_1_1_1_1">#REF!</definedName>
    <definedName name="Excel_BuiltIn_Print_Titles_44_1">#REF!</definedName>
    <definedName name="Excel_BuiltIn_Print_Titles_45_1">#REF!</definedName>
    <definedName name="Excel_BuiltIn_Print_Titles_5_1">#REF!</definedName>
    <definedName name="Excel_BuiltIn_Print_Titles_5_1_1">NA()</definedName>
    <definedName name="Excel_BuiltIn_Print_Titles_5_1_1_1">"$#REF!.$A$2:$A$119"</definedName>
    <definedName name="Excel_BuiltIn_Print_Titles_5_1_1_1_1">NA()</definedName>
    <definedName name="Excel_BuiltIn_Print_Titles_6_1">#REF!</definedName>
    <definedName name="Excel_BuiltIn_Print_Titles_6_1_1">NA()</definedName>
    <definedName name="Excel_BuiltIn_Print_Titles_6_1_1_1_1_1">#REF!</definedName>
    <definedName name="Excel_BuiltIn_Print_Titles_7">#REF!</definedName>
    <definedName name="Excel_BuiltIn_Print_Titles_7_1">"$#REF!.$A$1:$IJ$10"</definedName>
    <definedName name="Excel_BuiltIn_Print_Titles_7_1_1">"$#REF!.$A$1:$FR$14"</definedName>
    <definedName name="Excel_BuiltIn_Print_Titles_7_1_1_1">"$#REF!.$A$1:$FP$14"</definedName>
    <definedName name="Excel_BuiltIn_Print_Titles_7_1_1_1_1">"$#REF!.$A$1:$IT$11"</definedName>
    <definedName name="Excel_BuiltIn_Print_Titles_7_1_10">NA()</definedName>
    <definedName name="Excel_BuiltIn_Print_Titles_7_1_11">NA()</definedName>
    <definedName name="Excel_BuiltIn_Print_Titles_7_1_2">NA()</definedName>
    <definedName name="Excel_BuiltIn_Print_Titles_7_1_3">NA()</definedName>
    <definedName name="Excel_BuiltIn_Print_Titles_7_1_4">NA()</definedName>
    <definedName name="Excel_BuiltIn_Print_Titles_7_1_6">NA()</definedName>
    <definedName name="Excel_BuiltIn_Print_Titles_7_1_8">NA()</definedName>
    <definedName name="Excel_BuiltIn_Print_Titles_7_1_9">NA()</definedName>
    <definedName name="Excel_BuiltIn_Print_Titles_8_1">#REF!</definedName>
    <definedName name="Excel_BuiltIn_Print_Titles_8_1_1">NA()</definedName>
    <definedName name="Excel_BuiltIn_Print_Titles_8_1_1_1">"$#REF!.$A$1:$IA$11"</definedName>
    <definedName name="Excel_BuiltIn_Print_Titles_8_1_1_1_1">NA()</definedName>
    <definedName name="Excel_BuiltIn_Print_Titles_8_1_1_1_1_1">"$#REF!.$A$1:$IA$18"</definedName>
    <definedName name="Excel_BuiltIn_Print_Titles_8_1_1_1_1_1_1">"$#REF!.$A$1:$IA$11"</definedName>
    <definedName name="Excel_BuiltIn_Print_Titles_8_1_1_1_1_1_1_1">"$#REF!.$A$1:$IA$18"</definedName>
    <definedName name="Excel_BuiltIn_Print_Titles_8_1_1_10">"$#REF!.$A$1:$IA$11"</definedName>
    <definedName name="Excel_BuiltIn_Print_Titles_8_1_1_11">"$#REF!.$A$1:$IA$11"</definedName>
    <definedName name="Excel_BuiltIn_Print_Titles_8_1_1_2">"$#REF!.$A$1:$IA$18"</definedName>
    <definedName name="Excel_BuiltIn_Print_Titles_8_1_1_3">"$#REF!.$A$1:$IA$18"</definedName>
    <definedName name="Excel_BuiltIn_Print_Titles_8_1_1_4">"$#REF!.$A$1:$IA$18"</definedName>
    <definedName name="Excel_BuiltIn_Print_Titles_8_1_1_6">"$#REF!.$A$1:$IA$18"</definedName>
    <definedName name="Excel_BuiltIn_Print_Titles_8_1_1_8">"$#REF!.$A$1:$IA$18"</definedName>
    <definedName name="Excel_BuiltIn_Print_Titles_8_1_1_9">"$#REF!.$A$1:$IA$11"</definedName>
    <definedName name="Excel_BuiltIn_Print_Titles_8_1_10">NA()</definedName>
    <definedName name="Excel_BuiltIn_Print_Titles_8_1_11">NA()</definedName>
    <definedName name="Excel_BuiltIn_Print_Titles_8_1_2">"$#REF!.$A$1:$IA$11"</definedName>
    <definedName name="Excel_BuiltIn_Print_Titles_8_1_3">"$#REF!.$A$1:$IA$11"</definedName>
    <definedName name="Excel_BuiltIn_Print_Titles_8_1_4">"$#REF!.$A$1:$IA$11"</definedName>
    <definedName name="Excel_BuiltIn_Print_Titles_8_1_6">"$#REF!.$A$1:$IA$11"</definedName>
    <definedName name="Excel_BuiltIn_Print_Titles_8_1_8">#REF!</definedName>
    <definedName name="Excel_BuiltIn_Print_Titles_8_1_8_1">"$#REF!.$A$1:$IA$11"</definedName>
    <definedName name="Excel_BuiltIn_Print_Titles_8_1_9">NA()</definedName>
    <definedName name="Excel_BuiltIn_Print_Titles_9_1">#REF!</definedName>
    <definedName name="Excel_BuiltIn_Print_Titles_9_1_1">#REF!</definedName>
    <definedName name="Excel_BuiltIn_Print_Titles_9_1_1_1">#REF!</definedName>
    <definedName name="Excel_BuiltIn_Print_Titles_9_1_1_1_1">#REF!</definedName>
    <definedName name="EXT_LAB">#REF!</definedName>
    <definedName name="EXT_MAT">#REF!</definedName>
    <definedName name="_xlnm.Extract">#REF!</definedName>
    <definedName name="f">#REF!</definedName>
    <definedName name="F_S">#REF!</definedName>
    <definedName name="F_SL">[0]!FST:([0]!FSB)</definedName>
    <definedName name="f2_beam">#REF!</definedName>
    <definedName name="f2_slab">#REF!</definedName>
    <definedName name="fa">#REF!</definedName>
    <definedName name="FACTOR">#REF!</definedName>
    <definedName name="FACTORY" hidden="1">{#N/A,#N/A,TRUE,"SUM";#N/A,#N/A,TRUE,"EE";#N/A,#N/A,TRUE,"AC";#N/A,#N/A,TRUE,"SN"}</definedName>
    <definedName name="ffd">#REF!</definedName>
    <definedName name="fff">"'file://Admin36/d/PROJECT -   SLG/ทั่วไป/BOQ-พื้น-st.louis-bg.xls'#$Fl.$#REF!$#REF!:$#REF!$#REF!"</definedName>
    <definedName name="fffd">#REF!</definedName>
    <definedName name="ffffd" hidden="1">{#N/A,#N/A,TRUE,"SUM";#N/A,#N/A,TRUE,"EE";#N/A,#N/A,TRUE,"AC";#N/A,#N/A,TRUE,"SN"}</definedName>
    <definedName name="fffff">#REF!</definedName>
    <definedName name="fgff" hidden="1">{#N/A,#N/A,TRUE,"SUM";#N/A,#N/A,TRUE,"EE";#N/A,#N/A,TRUE,"AC";#N/A,#N/A,TRUE,"SN"}</definedName>
    <definedName name="FIT">#REF!</definedName>
    <definedName name="FITFS">#REF!</definedName>
    <definedName name="FITT">#REF!</definedName>
    <definedName name="floor">#REF!</definedName>
    <definedName name="FOR">[0]!STOP2:[0]!STOP2E</definedName>
    <definedName name="Formula">"$#REF!.$#REF!$#REF!:$#REF!$#REF!"</definedName>
    <definedName name="FR">#REF!</definedName>
    <definedName name="FSB">#REF!</definedName>
    <definedName name="FSDATA">#REF!</definedName>
    <definedName name="FST">#REF!</definedName>
    <definedName name="FT">[16]AC!#REF!</definedName>
    <definedName name="g">#REF!</definedName>
    <definedName name="gf_slab">#REF!</definedName>
    <definedName name="GGGGG" hidden="1">{#N/A,#N/A,TRUE,"SUM";#N/A,#N/A,TRUE,"EE";#N/A,#N/A,TRUE,"AC";#N/A,#N/A,TRUE,"SN"}</definedName>
    <definedName name="gh">#REF!</definedName>
    <definedName name="GIU">#REF!</definedName>
    <definedName name="GRAND">'[17]Book 1 Summary'!#REF!</definedName>
    <definedName name="GrandTotal">[18]Quotation!#REF!</definedName>
    <definedName name="GREASE">#REF!</definedName>
    <definedName name="GS" hidden="1">{#N/A,#N/A,TRUE,"Str.";#N/A,#N/A,TRUE,"Steel &amp; Roof";#N/A,#N/A,TRUE,"Arc.";#N/A,#N/A,TRUE,"Preliminary";#N/A,#N/A,TRUE,"Sum_Prelim"}</definedName>
    <definedName name="Gss" hidden="1">{#N/A,#N/A,TRUE,"Str.";#N/A,#N/A,TRUE,"Steel &amp; Roof";#N/A,#N/A,TRUE,"Arc.";#N/A,#N/A,TRUE,"Preliminary";#N/A,#N/A,TRUE,"Sum_Prelim"}</definedName>
    <definedName name="HAJIME">#REF!</definedName>
    <definedName name="HHHHHH" hidden="1">{#N/A,#N/A,TRUE,"SUM";#N/A,#N/A,TRUE,"EE";#N/A,#N/A,TRUE,"AC";#N/A,#N/A,TRUE,"SN"}</definedName>
    <definedName name="hmom" hidden="1">{#N/A,#N/A,TRUE,"SUM";#N/A,#N/A,TRUE,"EE";#N/A,#N/A,TRUE,"AC";#N/A,#N/A,TRUE,"SN"}</definedName>
    <definedName name="HOLLOW">#REF!</definedName>
    <definedName name="HTML_CodePage" hidden="1">874</definedName>
    <definedName name="HTML_Control" localSheetId="4" hidden="1">{"'SUMMATION'!$B$2:$I$2"}</definedName>
    <definedName name="HTML_Control" localSheetId="5" hidden="1">{"'SUMMATION'!$B$2:$I$2"}</definedName>
    <definedName name="HTML_Control" localSheetId="6" hidden="1">{"'SUMMATION'!$B$2:$I$2"}</definedName>
    <definedName name="HTML_Control" localSheetId="7" hidden="1">{"'SUMMATION'!$B$2:$I$2"}</definedName>
    <definedName name="HTML_Control" localSheetId="8" hidden="1">{"'Curriculum Vitae'!$D$54:$G$57","'Curriculum Vitae'!$C$54"}</definedName>
    <definedName name="HTML_Control" localSheetId="3" hidden="1">{"'SUMMATION'!$B$2:$I$2"}</definedName>
    <definedName name="HTML_Control" hidden="1">{"'SUMMATION'!$B$2:$I$2"}</definedName>
    <definedName name="HTML_Description" hidden="1">""</definedName>
    <definedName name="HTML_Email" localSheetId="8" hidden="1">"detkachai@yahoo.com"</definedName>
    <definedName name="HTML_Email" hidden="1">""</definedName>
    <definedName name="HTML_Header" localSheetId="8" hidden="1">"Curriculum Vitae"</definedName>
    <definedName name="HTML_Header" hidden="1">"SUMMATION"</definedName>
    <definedName name="HTML_LastUpdate" localSheetId="8" hidden="1">"6/2/04"</definedName>
    <definedName name="HTML_LastUpdate" hidden="1">"21/3/02"</definedName>
    <definedName name="HTML_LineAfter" hidden="1">FALSE</definedName>
    <definedName name="HTML_LineBefore" hidden="1">FALSE</definedName>
    <definedName name="HTML_Name" localSheetId="8" hidden="1">"SWI"</definedName>
    <definedName name="HTML_Name" hidden="1">"Estimate_5"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localSheetId="8" hidden="1">"C:\My Documents\MyHTML.htm"</definedName>
    <definedName name="HTML_PathFile" hidden="1">"C:\SAni.htm"</definedName>
    <definedName name="HTML_PathTemplate" hidden="1">"C:\My Documents\HTMLTemp.htm"</definedName>
    <definedName name="HTML_Title" localSheetId="8" hidden="1">"STAFF"</definedName>
    <definedName name="HTML_Title" hidden="1">"อาคารเรียนรวม"</definedName>
    <definedName name="i" localSheetId="8">#REF!</definedName>
    <definedName name="i">#REF!</definedName>
    <definedName name="i7y">#REF!</definedName>
    <definedName name="ie">#REF!</definedName>
    <definedName name="ii">#REF!</definedName>
    <definedName name="insit_conc">#REF!</definedName>
    <definedName name="INSU">#REF!</definedName>
    <definedName name="INSU_2">#REF!</definedName>
    <definedName name="ITEM">#REF!</definedName>
    <definedName name="jhfuh">#REF!</definedName>
    <definedName name="jk">#REF!</definedName>
    <definedName name="jy">#REF!</definedName>
    <definedName name="KOP">#REF!</definedName>
    <definedName name="KOUNT">#REF!</definedName>
    <definedName name="ku">#REF!</definedName>
    <definedName name="l">#REF!</definedName>
    <definedName name="L_UNIT">#REF!</definedName>
    <definedName name="LABO">#REF!</definedName>
    <definedName name="lady">"Picture 223"</definedName>
    <definedName name="li">#REF!</definedName>
    <definedName name="ll">#REF!</definedName>
    <definedName name="LLOOO" localSheetId="8">#REF!</definedName>
    <definedName name="LLOOO">#REF!</definedName>
    <definedName name="M" localSheetId="8">[0]!HAJIME:[19]!OWARI</definedName>
    <definedName name="M">HAJIME:[19]!OWARI</definedName>
    <definedName name="M__PGUP_7__U_._">#N/A</definedName>
    <definedName name="M_UNIT">#REF!</definedName>
    <definedName name="Main">[0]!STOP:[0]!STOPE</definedName>
    <definedName name="MandE_LAB">#REF!</definedName>
    <definedName name="MandE_MAT">#REF!</definedName>
    <definedName name="Mason">#REF!</definedName>
    <definedName name="Meinhardt__Thailand__Ltd.">#REF!</definedName>
    <definedName name="MEZZ_TOP">#REF!</definedName>
    <definedName name="misc">#REF!</definedName>
    <definedName name="misc_struc">#REF!</definedName>
    <definedName name="MP">#REF!</definedName>
    <definedName name="name">#REF!</definedName>
    <definedName name="name5">#REF!</definedName>
    <definedName name="name6">#REF!</definedName>
    <definedName name="names">#REF!</definedName>
    <definedName name="no">#REF!</definedName>
    <definedName name="no.3">#REF!</definedName>
    <definedName name="NOIFS">#REF!</definedName>
    <definedName name="NOIP">#REF!</definedName>
    <definedName name="NOIT">#REF!</definedName>
    <definedName name="NOMFS">#REF!</definedName>
    <definedName name="NOMP">#REF!</definedName>
    <definedName name="NOMT">#REF!</definedName>
    <definedName name="NUMBER">#REF!</definedName>
    <definedName name="NYA1C">#REF!</definedName>
    <definedName name="NYM2C">#REF!</definedName>
    <definedName name="O">"$#REF!.$#REF!$#REF!:$#REF!$#REF!"</definedName>
    <definedName name="OAD">#REF!</definedName>
    <definedName name="OIL" localSheetId="8">[0]!HAJIME:[19]!OWARI</definedName>
    <definedName name="OIL">HAJIME:[19]!OWARI</definedName>
    <definedName name="op">#REF!</definedName>
    <definedName name="OTHER_LAB">#REF!</definedName>
    <definedName name="OTHER_MAT">#REF!</definedName>
    <definedName name="Out">"$#REF!.$#REF!$#REF!:$#REF!$#REF!"</definedName>
    <definedName name="OWARI">#REF!</definedName>
    <definedName name="P">"$#REF!.$#REF!$#REF!:$#REF!$#REF!"</definedName>
    <definedName name="p_d">#REF!</definedName>
    <definedName name="p_d1">#REF!</definedName>
    <definedName name="pageonetotal">#REF!</definedName>
    <definedName name="pagethreetotal">#REF!</definedName>
    <definedName name="pagetwototal">#REF!</definedName>
    <definedName name="PAIN">#REF!</definedName>
    <definedName name="PART">[20]Sheet1!#REF!</definedName>
    <definedName name="partition">#REF!</definedName>
    <definedName name="pavement">#REF!</definedName>
    <definedName name="PF_S">#REF!</definedName>
    <definedName name="PIL">#REF!</definedName>
    <definedName name="PIP">#REF!</definedName>
    <definedName name="PIPE">#REF!</definedName>
    <definedName name="PLAT">#REF!</definedName>
    <definedName name="PLP">#REF!</definedName>
    <definedName name="pnt">#REF!</definedName>
    <definedName name="PRE_LAB">#REF!</definedName>
    <definedName name="PRE_MAT">#REF!</definedName>
    <definedName name="PREBEAM">#REF!</definedName>
    <definedName name="prelim">#REF!</definedName>
    <definedName name="preliminary">#REF!</definedName>
    <definedName name="pri" hidden="1">{#N/A,#N/A,TRUE,"Str.";#N/A,#N/A,TRUE,"Steel &amp; Roof";#N/A,#N/A,TRUE,"Arc.";#N/A,#N/A,TRUE,"Preliminary";#N/A,#N/A,TRUE,"Sum_Prelim"}</definedName>
    <definedName name="PRINT">#REF!</definedName>
    <definedName name="_xlnm.Print_Area" localSheetId="4">'boq1-AR'!$A$1:$J$109</definedName>
    <definedName name="_xlnm.Print_Area" localSheetId="5">'boq2-ST'!$A$1:$K$144</definedName>
    <definedName name="_xlnm.Print_Area" localSheetId="6">'boq3-EE'!$A$1:$J$46</definedName>
    <definedName name="_xlnm.Print_Area" localSheetId="7">'boq4-SN'!$A$1:$J$113</definedName>
    <definedName name="_xlnm.Print_Area" localSheetId="8">'boq4-SN (ครุภัณฑ์)'!$A$1:$J$23</definedName>
    <definedName name="_xlnm.Print_Area" localSheetId="3">'sum4 '!$A$1:$J$26</definedName>
    <definedName name="_xlnm.Print_Area" localSheetId="2">'sum5'!$A$1:$F$21</definedName>
    <definedName name="_xlnm.Print_Area" localSheetId="1">'sum6'!$A$1:$F$24</definedName>
    <definedName name="_xlnm.Print_Area">#REF!</definedName>
    <definedName name="PRINT_AREA_MI" localSheetId="8">#REF!</definedName>
    <definedName name="PRINT_AREA_MI">#REF!</definedName>
    <definedName name="Print_Area_MI___0">#REF!</definedName>
    <definedName name="Print_Area_MI___4">#REF!</definedName>
    <definedName name="Print_Area_MI_1">"$#REF!.$#REF!$#REF!:$#REF!$#REF!"</definedName>
    <definedName name="Print_Area_MI_12">"$#REF!.$#REF!$#REF!:$#REF!$#REF!"</definedName>
    <definedName name="Print_Area_MI_14">"$#REF!.$#REF!$#REF!:$#REF!$#REF!"</definedName>
    <definedName name="Print_Area_MI_15">"$#REF!.$#REF!$#REF!:$#REF!$#REF!"</definedName>
    <definedName name="Print_Area_MI_16">"$#REF!.$#REF!$#REF!:$#REF!$#REF!"</definedName>
    <definedName name="Print_Area_MI_17">"$#REF!.$#REF!$#REF!:$#REF!$#REF!"</definedName>
    <definedName name="Print_Area_MI_18">"$#REF!.$#REF!$#REF!:$#REF!$#REF!"</definedName>
    <definedName name="Print_Area_MI_19">"$#REF!.$#REF!$#REF!:$#REF!$#REF!"</definedName>
    <definedName name="Print_Area_MI_21">"$#REF!.$#REF!$#REF!:$#REF!$#REF!"</definedName>
    <definedName name="_xlnm.Print_Titles" localSheetId="4">'boq1-AR'!$1:$5</definedName>
    <definedName name="_xlnm.Print_Titles" localSheetId="5">'boq2-ST'!$4:$5</definedName>
    <definedName name="_xlnm.Print_Titles" localSheetId="6">'boq3-EE'!$1:$5</definedName>
    <definedName name="_xlnm.Print_Titles" localSheetId="7">'boq4-SN'!$1:$5</definedName>
    <definedName name="_xlnm.Print_Titles" localSheetId="8">'boq4-SN (ครุภัณฑ์)'!$4:$5</definedName>
    <definedName name="_xlnm.Print_Titles" localSheetId="3">'sum4 '!$1:$5</definedName>
    <definedName name="_xlnm.Print_Titles">[21]Sheet1!$1:$4</definedName>
    <definedName name="Print_Titles_MI">#REF!</definedName>
    <definedName name="Print_Titles_MI___4">#REF!</definedName>
    <definedName name="Print_Titles_MI_1">"$#REF!.$#REF!$#REF!:$#REF!$#REF!"</definedName>
    <definedName name="Print_Titles_MI_12">"$#REF!.$#REF!$#REF!:$#REF!$#REF!"</definedName>
    <definedName name="Print_Titles_MI_14">"$#REF!.$#REF!$#REF!:$#REF!$#REF!"</definedName>
    <definedName name="Print_Titles_MI_15">"$#REF!.$#REF!$#REF!:$#REF!$#REF!"</definedName>
    <definedName name="Print_Titles_MI_16">"$#REF!.$#REF!$#REF!:$#REF!$#REF!"</definedName>
    <definedName name="Print_Titles_MI_17">"$#REF!.$#REF!$#REF!:$#REF!$#REF!"</definedName>
    <definedName name="Print_Titles_MI_18">"$#REF!.$#REF!$#REF!:$#REF!$#REF!"</definedName>
    <definedName name="Print_Titles_MI_19">"$#REF!.$#REF!$#REF!:$#REF!$#REF!"</definedName>
    <definedName name="Print_Titles_MI_21">"$#REF!.$#REF!$#REF!:$#REF!$#REF!"</definedName>
    <definedName name="PROJECT_NAME____Capsugel_Relocation_Project">#REF!</definedName>
    <definedName name="PUP">#REF!</definedName>
    <definedName name="pvc">#REF!</definedName>
    <definedName name="q_ty">#REF!</definedName>
    <definedName name="qqq">#REF!</definedName>
    <definedName name="qty">#REF!</definedName>
    <definedName name="R_UNIT">#REF!</definedName>
    <definedName name="RAMP_TOP">#REF!</definedName>
    <definedName name="RATE">#REF!</definedName>
    <definedName name="RC_GUTTER">#REF!</definedName>
    <definedName name="RDU">#REF!</definedName>
    <definedName name="rec">'[22]SAN REDUCED 1'!#REF!</definedName>
    <definedName name="record">#REF!</definedName>
    <definedName name="Reduction" hidden="1">{#N/A,#N/A,TRUE,"Str.";#N/A,#N/A,TRUE,"Steel &amp; Roof";#N/A,#N/A,TRUE,"Arc.";#N/A,#N/A,TRUE,"Preliminary";#N/A,#N/A,TRUE,"Sum_Prelim"}</definedName>
    <definedName name="resource">'[23]Bill No. 2 - Carpark'!$A$1:$C$97</definedName>
    <definedName name="ResPricing">#REF!</definedName>
    <definedName name="RESULT">#REF!</definedName>
    <definedName name="Rf">"$#REF!.$#REF!$#REF!:$#REF!$#REF!"</definedName>
    <definedName name="RFSL">#REF!</definedName>
    <definedName name="rg">#REF!</definedName>
    <definedName name="RINSU">#REF!</definedName>
    <definedName name="RLABO">#REF!</definedName>
    <definedName name="RMISC">#REF!</definedName>
    <definedName name="RNAME">#REF!</definedName>
    <definedName name="Road">#REF!</definedName>
    <definedName name="ROOF_TOP">#REF!</definedName>
    <definedName name="Roofing_PLot_13_total">'[24]QUANTITY COMPARISON'!#REF!</definedName>
    <definedName name="ROOFWORK">#REF!</definedName>
    <definedName name="ROUND">#REF!</definedName>
    <definedName name="ROUNDL">#REF!</definedName>
    <definedName name="ROUNDM">#REF!</definedName>
    <definedName name="RPAIN">#REF!</definedName>
    <definedName name="rr">#REF!</definedName>
    <definedName name="rrwre">#REF!</definedName>
    <definedName name="rsd">#REF!</definedName>
    <definedName name="RSLEE">#REF!</definedName>
    <definedName name="RSUBT">#REF!</definedName>
    <definedName name="RSUM1">#REF!</definedName>
    <definedName name="RSUM2">#REF!</definedName>
    <definedName name="RSUM3">#REF!</definedName>
    <definedName name="RTEST">#REF!</definedName>
    <definedName name="rw">#REF!</definedName>
    <definedName name="s">#REF!</definedName>
    <definedName name="S_D_S_D___D__AP">#N/A</definedName>
    <definedName name="SAM">#REF!</definedName>
    <definedName name="SAVE">#REF!</definedName>
    <definedName name="SCE">#REF!</definedName>
    <definedName name="SD">FST:(FSB)</definedName>
    <definedName name="sf">#REF!</definedName>
    <definedName name="SFL">#REF!</definedName>
    <definedName name="SIGNAGE">#REF!</definedName>
    <definedName name="SLEE">#REF!</definedName>
    <definedName name="SN">"$#REF!.$#REF!$#REF!:$#REF!$#REF!"</definedName>
    <definedName name="SOH">#REF!</definedName>
    <definedName name="SSE">#REF!</definedName>
    <definedName name="sss">#REF!</definedName>
    <definedName name="sssss">#REF!</definedName>
    <definedName name="ST_GUT">#REF!</definedName>
    <definedName name="ST_ROOF">#REF!</definedName>
    <definedName name="START2">#REF!</definedName>
    <definedName name="stc">HAJIME:OWARI</definedName>
    <definedName name="STOP">#REF!</definedName>
    <definedName name="STOP2">#REF!</definedName>
    <definedName name="STOP2E">#REF!</definedName>
    <definedName name="STOPE">#REF!</definedName>
    <definedName name="STRUC_LAB">[5]สรุปราคา!$M$3</definedName>
    <definedName name="STRUC_MAT">[5]สรุปราคา!$L$3</definedName>
    <definedName name="struc_sign">#REF!</definedName>
    <definedName name="struc_st.">#REF!</definedName>
    <definedName name="struc_stair">#REF!</definedName>
    <definedName name="SUBT">#REF!</definedName>
    <definedName name="sum" hidden="1">{#N/A,#N/A,TRUE,"SUM";#N/A,#N/A,TRUE,"EE";#N/A,#N/A,TRUE,"AC";#N/A,#N/A,TRUE,"SN"}</definedName>
    <definedName name="Sum_Mat">[10]Material!$B$4:$J$1016</definedName>
    <definedName name="Sum_The_Bay">'[10]Cost Data'!$C$5:$E$502</definedName>
    <definedName name="sum2a">#REF!</definedName>
    <definedName name="sumi">#REF!</definedName>
    <definedName name="summ5">'[25]EST-FOOTING (G)'!$A:$F,'[25]EST-FOOTING (G)'!$1:$7</definedName>
    <definedName name="summar" hidden="1">{#N/A,#N/A,TRUE,"SUM";#N/A,#N/A,TRUE,"EE";#N/A,#N/A,TRUE,"AC";#N/A,#N/A,TRUE,"SN"}</definedName>
    <definedName name="SUP">#REF!</definedName>
    <definedName name="Super" hidden="1">{#N/A,#N/A,TRUE,"Str.";#N/A,#N/A,TRUE,"Steel &amp; Roof";#N/A,#N/A,TRUE,"Arc.";#N/A,#N/A,TRUE,"Preliminary";#N/A,#N/A,TRUE,"Sum_Prelim"}</definedName>
    <definedName name="SUPFS">#REF!</definedName>
    <definedName name="SUPT">#REF!</definedName>
    <definedName name="SUS">#REF!</definedName>
    <definedName name="T">[16]AC!#REF!</definedName>
    <definedName name="T.">#N/A</definedName>
    <definedName name="T_">#N/A</definedName>
    <definedName name="TABLE">#REF!</definedName>
    <definedName name="tank">#REF!</definedName>
    <definedName name="TEST">#REF!</definedName>
    <definedName name="test_demol">#REF!</definedName>
    <definedName name="TN">#REF!</definedName>
    <definedName name="toilet_part">#REF!</definedName>
    <definedName name="TOP">#REF!</definedName>
    <definedName name="TOPPING">#REF!</definedName>
    <definedName name="TOTAL">#REF!</definedName>
    <definedName name="TOTAL_1">"$#REF!.$#REF!$#REF!"</definedName>
    <definedName name="TOTAL_12">"$#REF!.$#REF!$#REF!"</definedName>
    <definedName name="TOTAL_14">"$#REF!.$#REF!$#REF!"</definedName>
    <definedName name="TOTAL_15">"$#REF!.$#REF!$#REF!"</definedName>
    <definedName name="TOTAL_16">"$#REF!.$#REF!$#REF!"</definedName>
    <definedName name="TOTAL_17">"$#REF!.$#REF!$#REF!"</definedName>
    <definedName name="TOTAL_18">"$#REF!.$#REF!$#REF!"</definedName>
    <definedName name="TOTAL_19">"$#REF!.$#REF!$#REF!"</definedName>
    <definedName name="TOTAL_21">"$#REF!.$#REF!$#REF!"</definedName>
    <definedName name="total_lab">#REF!</definedName>
    <definedName name="total_mat">#REF!</definedName>
    <definedName name="Total3">"$#REF!.$#REF!$#REF!"</definedName>
    <definedName name="Total3_1">"$#REF!.#REF!$#REF!"</definedName>
    <definedName name="Total3_12">"$#REF!.$#REF!$#REF!"</definedName>
    <definedName name="Total3_14">"$#REF!.#REF!$#REF!"</definedName>
    <definedName name="Total3_15">"$#REF!.$#REF!$#REF!"</definedName>
    <definedName name="Total3_16">"$#REF!.$#REF!$#REF!"</definedName>
    <definedName name="Total3_17">"$#REF!.#REF!$#REF!"</definedName>
    <definedName name="Total3_18">"$#REF!.#REF!$#REF!"</definedName>
    <definedName name="Total3_19">"$#REF!.#REF!$#REF!"</definedName>
    <definedName name="Total3_21">"$#REF!.$#REF!$#REF!"</definedName>
    <definedName name="TOTEM">#REF!</definedName>
    <definedName name="TRL">#REF!</definedName>
    <definedName name="TT1.1">'[17]Book 1 Summary'!#REF!</definedName>
    <definedName name="TT1.2">'[17]Book 1 Summary'!#REF!</definedName>
    <definedName name="TT1.3">'[17]Book 1 Summary'!#REF!</definedName>
    <definedName name="TT1.4">'[17]Book 1 Summary'!#REF!</definedName>
    <definedName name="TT1.5">'[17]Book 1 Summary'!#REF!</definedName>
    <definedName name="TT1.6">'[17]Book 1 Summary'!#REF!</definedName>
    <definedName name="TT1.7">'[17]Book 1 Summary'!#REF!</definedName>
    <definedName name="TT1.8">'[17]Book 1 Summary'!#REF!</definedName>
    <definedName name="TT1.9">'[17]Book 1 Summary'!#REF!</definedName>
    <definedName name="ty">#REF!</definedName>
    <definedName name="U_lab">#REF!</definedName>
    <definedName name="U_mat">#REF!</definedName>
    <definedName name="unit_lab">#REF!</definedName>
    <definedName name="unit_mat">#REF!</definedName>
    <definedName name="unit_total">#REF!</definedName>
    <definedName name="UPL">#REF!</definedName>
    <definedName name="usc">#REF!</definedName>
    <definedName name="use">#REF!</definedName>
    <definedName name="utyu">#REF!</definedName>
    <definedName name="uy">#REF!</definedName>
    <definedName name="V">[16]AC!#REF!</definedName>
    <definedName name="VUP">#REF!</definedName>
    <definedName name="vvvv">#REF!</definedName>
    <definedName name="W">"$#REF!.$#REF!$#REF!:$#REF!$#REF!"</definedName>
    <definedName name="wall_fin">#REF!</definedName>
    <definedName name="we">#REF!</definedName>
    <definedName name="win">#REF!</definedName>
    <definedName name="wrn.A." hidden="1">{#N/A,#N/A,TRUE,"SUM";#N/A,#N/A,TRUE,"EE";#N/A,#N/A,TRUE,"AC";#N/A,#N/A,TRUE,"SN"}</definedName>
    <definedName name="wrn.BILLS._.OF._.QUANTITY." hidden="1">{#N/A,#N/A,TRUE,"Str.";#N/A,#N/A,TRUE,"Steel &amp; Roof";#N/A,#N/A,TRUE,"Arc.";#N/A,#N/A,TRUE,"Preliminary";#N/A,#N/A,TRUE,"Sum_Prelim"}</definedName>
    <definedName name="ww" hidden="1">{#N/A,#N/A,TRUE,"Str.";#N/A,#N/A,TRUE,"Steel &amp; Roof";#N/A,#N/A,TRUE,"Arc.";#N/A,#N/A,TRUE,"Preliminary";#N/A,#N/A,TRUE,"Sum_Prelim"}</definedName>
    <definedName name="WWTP">#REF!</definedName>
    <definedName name="www">'[26]ประมาณการประตูหน้าต่าง '!#REF!</definedName>
    <definedName name="x">FST:(FSB)</definedName>
    <definedName name="XXXX">#REF!</definedName>
    <definedName name="XZ">HAJIME:OWARI</definedName>
    <definedName name="Y_BIGRIGHT_4___">#N/A</definedName>
    <definedName name="z">'[6]SH-C'!$C$1:$G$600</definedName>
    <definedName name="ZZ">#REF!</definedName>
    <definedName name="กกกกก" localSheetId="8">#REF!</definedName>
    <definedName name="กกกกก">#REF!</definedName>
    <definedName name="แก้" hidden="1">{#N/A,#N/A,TRUE,"Str.";#N/A,#N/A,TRUE,"Steel &amp; Roof";#N/A,#N/A,TRUE,"Arc.";#N/A,#N/A,TRUE,"Preliminary";#N/A,#N/A,TRUE,"Sum_Prelim"}</definedName>
    <definedName name="ขนไม้">[4]วัดใต้!#REF!</definedName>
    <definedName name="ขนไม_">#N/A</definedName>
    <definedName name="โครงสร_าง">"$#REF!.$#REF!$#REF!:$#REF!$#REF!"</definedName>
    <definedName name="งานถนน" localSheetId="8">#REF!</definedName>
    <definedName name="งานถนน">#REF!</definedName>
    <definedName name="งานทั่วไป" localSheetId="8">#N/A</definedName>
    <definedName name="งานทั่วไป">#N/A</definedName>
    <definedName name="งานบัวเชิงผนัง" localSheetId="8">#N/A</definedName>
    <definedName name="งานบัวเชิงผนัง">#N/A</definedName>
    <definedName name="งานประตูหน้าต่าง" localSheetId="8">#N/A</definedName>
    <definedName name="งานประตูหน้าต่าง">#N/A</definedName>
    <definedName name="งานผนัง" localSheetId="8">#N/A</definedName>
    <definedName name="งานผนัง">#N/A</definedName>
    <definedName name="งานฝ้าเพดาน" localSheetId="8">#N/A</definedName>
    <definedName name="งานฝ้าเพดาน">#N/A</definedName>
    <definedName name="งานพื้น" localSheetId="8">#N/A</definedName>
    <definedName name="งานพื้น">#N/A</definedName>
    <definedName name="งานสุขภัณฑ์" localSheetId="8">#N/A</definedName>
    <definedName name="งานสุขภัณฑ์">#N/A</definedName>
    <definedName name="งานหลังคา" localSheetId="8">#N/A</definedName>
    <definedName name="งานหลังคา">#N/A</definedName>
    <definedName name="งานโฮมโปร">#REF!</definedName>
    <definedName name="จมเพิ่มลด">#REF!</definedName>
    <definedName name="จัดสร้าง" localSheetId="8">#REF!</definedName>
    <definedName name="จัดสร้าง">#REF!</definedName>
    <definedName name="ใช่" localSheetId="8">#REF!</definedName>
    <definedName name="ใช่">#REF!</definedName>
    <definedName name="ดด" localSheetId="8">#REF!</definedName>
    <definedName name="ดด">#REF!</definedName>
    <definedName name="เตรียมการ">#REF!</definedName>
    <definedName name="ถนน">#REF!</definedName>
    <definedName name="บันทัด">#REF!</definedName>
    <definedName name="ปก32" localSheetId="4" hidden="1">{"'SUMMATION'!$B$2:$I$2"}</definedName>
    <definedName name="ปก32" localSheetId="5" hidden="1">{"'SUMMATION'!$B$2:$I$2"}</definedName>
    <definedName name="ปก32" localSheetId="6" hidden="1">{"'SUMMATION'!$B$2:$I$2"}</definedName>
    <definedName name="ปก32" localSheetId="7" hidden="1">{"'SUMMATION'!$B$2:$I$2"}</definedName>
    <definedName name="ปก32" localSheetId="3" hidden="1">{"'SUMMATION'!$B$2:$I$2"}</definedName>
    <definedName name="ปก32" hidden="1">{"'SUMMATION'!$B$2:$I$2"}</definedName>
    <definedName name="พอ">'[26]ประมาณการประตูหน้าต่าง '!#REF!</definedName>
    <definedName name="ฟ">'[27]SH-A'!$C$1:$G$600</definedName>
    <definedName name="ฟ1">#REF!</definedName>
    <definedName name="ฟภุ">'[26]ประมาณการประตูหน้าต่าง '!#REF!</definedName>
    <definedName name="ฟห">'[28]SH-F'!$C$1:$G$600</definedName>
    <definedName name="ฟๅ">#REF!</definedName>
    <definedName name="เฟอร์นิเจอร์" localSheetId="4" hidden="1">{"'SUMMATION'!$B$2:$I$2"}</definedName>
    <definedName name="เฟอร์นิเจอร์" localSheetId="5" hidden="1">{"'SUMMATION'!$B$2:$I$2"}</definedName>
    <definedName name="เฟอร์นิเจอร์" localSheetId="6" hidden="1">{"'SUMMATION'!$B$2:$I$2"}</definedName>
    <definedName name="เฟอร์นิเจอร์" localSheetId="7" hidden="1">{"'SUMMATION'!$B$2:$I$2"}</definedName>
    <definedName name="เฟอร์นิเจอร์" hidden="1">{"'SUMMATION'!$B$2:$I$2"}</definedName>
    <definedName name="รวม" hidden="1">{#N/A,#N/A,TRUE,"Str.";#N/A,#N/A,TRUE,"Steel &amp; Roof";#N/A,#N/A,TRUE,"Arc.";#N/A,#N/A,TRUE,"Preliminary";#N/A,#N/A,TRUE,"Sum_Prelim"}</definedName>
    <definedName name="วววววววว" localSheetId="8">#REF!</definedName>
    <definedName name="วววววววว">#REF!</definedName>
    <definedName name="ววววววววว" localSheetId="8">#REF!</definedName>
    <definedName name="ววววววววว">#REF!</definedName>
    <definedName name="ศาลปกครอง" localSheetId="8">#REF!</definedName>
    <definedName name="ศาลปกครอง">#REF!</definedName>
    <definedName name="สร_ปโครงสร_าง">"$#REF!.$#REF!$#REF!:$#REF!$#REF!"</definedName>
    <definedName name="สรุปทั้งหมด">#REF!</definedName>
    <definedName name="สำเริง" hidden="1">{#N/A,#N/A,TRUE,"Str.";#N/A,#N/A,TRUE,"Steel &amp; Roof";#N/A,#N/A,TRUE,"Arc.";#N/A,#N/A,TRUE,"Preliminary";#N/A,#N/A,TRUE,"Sum_Prelim"}</definedName>
    <definedName name="อเ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94" l="1"/>
  <c r="C3" i="94"/>
  <c r="C2" i="94"/>
  <c r="C1" i="94"/>
  <c r="N15" i="94"/>
  <c r="B6" i="94"/>
  <c r="W49" i="92" l="1"/>
  <c r="U49" i="92"/>
  <c r="X49" i="92" l="1"/>
  <c r="B10" i="56" l="1"/>
  <c r="J3" i="93" l="1"/>
  <c r="C3" i="93"/>
  <c r="C2" i="93"/>
  <c r="C1" i="93"/>
  <c r="U94" i="92" l="1"/>
  <c r="K3" i="87" l="1"/>
  <c r="D3" i="87"/>
  <c r="D2" i="87"/>
  <c r="D1" i="87"/>
  <c r="C17" i="87" l="1"/>
  <c r="C16" i="87"/>
  <c r="C15" i="87"/>
  <c r="C14" i="87"/>
  <c r="Y121" i="87"/>
  <c r="Y120" i="87"/>
  <c r="M118" i="87"/>
  <c r="Y117" i="87"/>
  <c r="Z117" i="87" s="1"/>
  <c r="M117" i="87"/>
  <c r="Y116" i="87"/>
  <c r="Z116" i="87" s="1"/>
  <c r="N106" i="87"/>
  <c r="O106" i="87" s="1"/>
  <c r="O99" i="87"/>
  <c r="Y80" i="87"/>
  <c r="Y79" i="87"/>
  <c r="M77" i="87"/>
  <c r="Y76" i="87"/>
  <c r="Z76" i="87" s="1"/>
  <c r="M76" i="87"/>
  <c r="Y75" i="87"/>
  <c r="Z75" i="87" s="1"/>
  <c r="T74" i="87"/>
  <c r="U74" i="87" s="1"/>
  <c r="M66" i="87"/>
  <c r="M64" i="87"/>
  <c r="M63" i="87"/>
  <c r="X62" i="87"/>
  <c r="N62" i="87"/>
  <c r="O62" i="87" s="1"/>
  <c r="X61" i="87"/>
  <c r="R61" i="87"/>
  <c r="O61" i="87"/>
  <c r="X60" i="87"/>
  <c r="R60" i="87"/>
  <c r="N60" i="87"/>
  <c r="O60" i="87" s="1"/>
  <c r="X59" i="87"/>
  <c r="R59" i="87"/>
  <c r="T59" i="87" s="1"/>
  <c r="O59" i="87"/>
  <c r="R58" i="87"/>
  <c r="T58" i="87" s="1"/>
  <c r="O58" i="87"/>
  <c r="X57" i="87"/>
  <c r="N57" i="87"/>
  <c r="O57" i="87" s="1"/>
  <c r="M52" i="87"/>
  <c r="M51" i="87"/>
  <c r="M49" i="87"/>
  <c r="M48" i="87"/>
  <c r="X47" i="87"/>
  <c r="O47" i="87"/>
  <c r="P47" i="87" s="1"/>
  <c r="X46" i="87"/>
  <c r="O46" i="87"/>
  <c r="P46" i="87" s="1"/>
  <c r="X45" i="87"/>
  <c r="T45" i="87"/>
  <c r="U45" i="87" s="1"/>
  <c r="O45" i="87"/>
  <c r="T44" i="87"/>
  <c r="U44" i="87" s="1"/>
  <c r="P44" i="87"/>
  <c r="X43" i="87"/>
  <c r="T43" i="87"/>
  <c r="U43" i="87" s="1"/>
  <c r="O43" i="87"/>
  <c r="P43" i="87" s="1"/>
  <c r="N38" i="87"/>
  <c r="M38" i="87"/>
  <c r="N37" i="87"/>
  <c r="M37" i="87"/>
  <c r="N36" i="87"/>
  <c r="M36" i="87"/>
  <c r="M35" i="87"/>
  <c r="N34" i="87"/>
  <c r="N35" i="87" s="1"/>
  <c r="M34" i="87"/>
  <c r="O33" i="87"/>
  <c r="T32" i="87"/>
  <c r="U32" i="87" s="1"/>
  <c r="O32" i="87"/>
  <c r="O31" i="87"/>
  <c r="O30" i="87"/>
  <c r="O29" i="87"/>
  <c r="O28" i="87"/>
  <c r="C13" i="87"/>
  <c r="C12" i="87"/>
  <c r="C11" i="87"/>
  <c r="C10" i="87"/>
  <c r="C9" i="87"/>
  <c r="C8" i="87"/>
  <c r="B102" i="92"/>
  <c r="AA117" i="87" l="1"/>
  <c r="AB117" i="87" s="1"/>
  <c r="O52" i="87"/>
  <c r="P52" i="87" s="1"/>
  <c r="O36" i="87"/>
  <c r="O51" i="87"/>
  <c r="P51" i="87" s="1"/>
  <c r="N67" i="87"/>
  <c r="O67" i="87" s="1"/>
  <c r="O35" i="87"/>
  <c r="O34" i="87"/>
  <c r="O38" i="87"/>
  <c r="O37" i="87"/>
  <c r="O48" i="87"/>
  <c r="O49" i="87" s="1"/>
  <c r="P49" i="87" s="1"/>
  <c r="O50" i="87"/>
  <c r="P50" i="87" s="1"/>
  <c r="AA76" i="87"/>
  <c r="AB76" i="87" s="1"/>
  <c r="V59" i="87"/>
  <c r="W59" i="87" s="1"/>
  <c r="V58" i="87"/>
  <c r="W58" i="87" s="1"/>
  <c r="N66" i="87"/>
  <c r="O66" i="87" s="1"/>
  <c r="P45" i="87"/>
  <c r="N63" i="87"/>
  <c r="N65" i="87"/>
  <c r="O65" i="87" s="1"/>
  <c r="P48" i="87" l="1"/>
  <c r="O63" i="87"/>
  <c r="N64" i="87"/>
  <c r="O64" i="87" s="1"/>
  <c r="B94" i="92" l="1"/>
  <c r="N12" i="87" l="1"/>
  <c r="B57" i="92"/>
  <c r="B72" i="92" l="1"/>
  <c r="X19" i="87" l="1"/>
  <c r="B27" i="82"/>
  <c r="X50" i="92" l="1"/>
  <c r="B50" i="92" l="1"/>
  <c r="B36" i="92" l="1"/>
  <c r="B7" i="92" l="1"/>
  <c r="E8" i="91" l="1"/>
  <c r="B12" i="91"/>
  <c r="B9" i="56"/>
  <c r="B7" i="56"/>
  <c r="J3" i="82" l="1"/>
  <c r="C3" i="82"/>
  <c r="C2" i="82"/>
  <c r="C1" i="82"/>
  <c r="J3" i="92"/>
  <c r="C3" i="92"/>
  <c r="C2" i="92"/>
  <c r="C1" i="92"/>
  <c r="C4" i="44"/>
  <c r="B26" i="91"/>
  <c r="C9" i="91"/>
  <c r="C6" i="91"/>
  <c r="C5" i="91"/>
  <c r="C3" i="91"/>
  <c r="B26" i="44" l="1"/>
  <c r="J3" i="56"/>
  <c r="C3" i="56"/>
  <c r="C2" i="56"/>
  <c r="C1" i="56"/>
  <c r="C9" i="44"/>
  <c r="C6" i="44"/>
  <c r="C5" i="44"/>
  <c r="C3" i="44"/>
  <c r="K23" i="56" l="1"/>
  <c r="C23" i="44" l="1"/>
</calcChain>
</file>

<file path=xl/sharedStrings.xml><?xml version="1.0" encoding="utf-8"?>
<sst xmlns="http://schemas.openxmlformats.org/spreadsheetml/2006/main" count="937" uniqueCount="358">
  <si>
    <t>ลำดับที่</t>
  </si>
  <si>
    <t>รายการ</t>
  </si>
  <si>
    <t>จำนวน</t>
  </si>
  <si>
    <t>หน่วย</t>
  </si>
  <si>
    <t>หมายเหตุ</t>
  </si>
  <si>
    <t>ราคาหน่วยละ</t>
  </si>
  <si>
    <t>จำนวนเงิน</t>
  </si>
  <si>
    <t>และค่าแรงงาน</t>
  </si>
  <si>
    <t xml:space="preserve"> </t>
  </si>
  <si>
    <t>บาท</t>
  </si>
  <si>
    <t>รวมเป็นเงินค่าก่อสร้างทั้งสิ้น</t>
  </si>
  <si>
    <t>โดย</t>
  </si>
  <si>
    <t>บัญชีแสดงปริมาณวัสดุ อุปกรณ์ และแรงงาน</t>
  </si>
  <si>
    <t xml:space="preserve">  หมวดงานสถาปัตยกรรม</t>
  </si>
  <si>
    <t>1</t>
  </si>
  <si>
    <t>รวมราคาวัสดุและค่าแรงงานเป็นเงินประมาณ</t>
  </si>
  <si>
    <t>แบบ  ปร. 4</t>
  </si>
  <si>
    <t xml:space="preserve">                                                       สรุปผลการประมาณราคาค่าก่อสร้าง       แบบ  ปร.5    หน้า  ก                             </t>
  </si>
  <si>
    <t>□</t>
  </si>
  <si>
    <t>ประมาณราคาตามแบบ</t>
  </si>
  <si>
    <t>ปร. 4</t>
  </si>
  <si>
    <t>Factor  F</t>
  </si>
  <si>
    <t>ประเภทงานอาคาร</t>
  </si>
  <si>
    <t xml:space="preserve">  </t>
  </si>
  <si>
    <t>เงื่อนไข</t>
  </si>
  <si>
    <t>สรุป</t>
  </si>
  <si>
    <t xml:space="preserve">รวมค่าก่อสร้างเป็นเงินทั้งสิ้น </t>
  </si>
  <si>
    <t>รวมราคาค่างานอาคาร</t>
  </si>
  <si>
    <t>แผ่น</t>
  </si>
  <si>
    <t>ราคากลางที่คณะกรรมการกำหนดเป็นเงินทั้งสิ้น</t>
  </si>
  <si>
    <t>รวมราคาค่างานครุภัณฑ์</t>
  </si>
  <si>
    <t>งาน</t>
  </si>
  <si>
    <t>สรุปราคา ค่างานอาคาร</t>
  </si>
  <si>
    <t xml:space="preserve">  เงินประกันผลงานหัก.............           0.00%</t>
  </si>
  <si>
    <t xml:space="preserve">  ค่าภาษีมูลค่าเพิ่ม.................             7.00%</t>
  </si>
  <si>
    <t xml:space="preserve">  ขนาดหรือเนื้อที่                                                                          </t>
  </si>
  <si>
    <t xml:space="preserve">  ตารางเมตร</t>
  </si>
  <si>
    <t xml:space="preserve">  เฉลี่ยราคาประมาณ                                                                      </t>
  </si>
  <si>
    <t xml:space="preserve"> บาท / ตารางเมตร</t>
  </si>
  <si>
    <t>ฝ่ายออกแบบและควบคุมงานก่อสร้าง</t>
  </si>
  <si>
    <t xml:space="preserve">ประเภท       </t>
  </si>
  <si>
    <t xml:space="preserve">เจ้าของอาคาร  </t>
  </si>
  <si>
    <t xml:space="preserve">สถานที่ก่อสร้าง </t>
  </si>
  <si>
    <t>ฝ่ายประเมินราคา</t>
  </si>
  <si>
    <t xml:space="preserve">จำนวน       </t>
  </si>
  <si>
    <t xml:space="preserve">ประมาณราคาค่าก่อสร้าง   </t>
  </si>
  <si>
    <t xml:space="preserve">สถานที่ก่อสร้าง  </t>
  </si>
  <si>
    <t xml:space="preserve">ฝ่ายประมาณราคา  </t>
  </si>
  <si>
    <t>ประมาณราคาวันที่</t>
  </si>
  <si>
    <t>ลงชื่อ</t>
  </si>
  <si>
    <t>ผู้ประมาณราคา</t>
  </si>
  <si>
    <t>ราคาค่างานอาคารรวม ค่า Factor F =</t>
  </si>
  <si>
    <t>มหาวิทยาลัยราชภัฏอุดรธานี (พื้นที่การศึกษาสามพร้าว)</t>
  </si>
  <si>
    <t xml:space="preserve">                                                       สรุปผลการประมาณราคาค่าก่อสร้าง       แบบ  ปร.6                    </t>
  </si>
  <si>
    <t>มหาวิทยาลัยราชภัฏอุดรธานี</t>
  </si>
  <si>
    <t>ค่าก่อสร้าง</t>
  </si>
  <si>
    <t>โครงการ</t>
  </si>
  <si>
    <t>3</t>
  </si>
  <si>
    <t xml:space="preserve">  หมวดงานวิศวกรรมไฟฟ้า</t>
  </si>
  <si>
    <t>4</t>
  </si>
  <si>
    <t xml:space="preserve">  หมวดงานวิศวกรรมสุขาภิบาล</t>
  </si>
  <si>
    <t>สรุปราคา ค่างานครุภัณฑ์</t>
  </si>
  <si>
    <t>ราคาค่าวัสดุ</t>
  </si>
  <si>
    <t>ราคาค่าแรงงาน</t>
  </si>
  <si>
    <t>รวมราคาค่าวัสดุ</t>
  </si>
  <si>
    <t>ค่าวัสดุและค่าแรงงานจำนวนเงิน / บาท</t>
  </si>
  <si>
    <t>รวมค่าก่อสร้างเป็นจำนวนเงิน / บาท</t>
  </si>
  <si>
    <t>(วันที่)</t>
  </si>
  <si>
    <t>ราคาที่ปรับลด</t>
  </si>
  <si>
    <t xml:space="preserve">รวมราคาค่าก่อสร้างเป็นเงินทั้งสิ้น </t>
  </si>
  <si>
    <t>งานรื้อถอน</t>
  </si>
  <si>
    <t>ปรับปรุงห้องพักเพื่อการเรียนรู้หอพักชาย 2</t>
  </si>
  <si>
    <t>1.1.1</t>
  </si>
  <si>
    <t>รื้อถอนแผ่นทางเท้าสำเร็จเดิม</t>
  </si>
  <si>
    <t>1.1.2</t>
  </si>
  <si>
    <t>รื้อถอนทางลาดเดิม</t>
  </si>
  <si>
    <t>1.1.3</t>
  </si>
  <si>
    <t>รื้อถอนราวกันตกเดิม</t>
  </si>
  <si>
    <t>ม.</t>
  </si>
  <si>
    <t>1.1.4</t>
  </si>
  <si>
    <t>รื้อถอนฝ้าเพดานเดิมภายนอก</t>
  </si>
  <si>
    <t xml:space="preserve">1.1.5 </t>
  </si>
  <si>
    <t>รื้อถอนกันสาดเดิม</t>
  </si>
  <si>
    <t>1.1.6</t>
  </si>
  <si>
    <t>รื้อถอนชุดหน้าต่างอลูมิเนียมพร้อมกระจก</t>
  </si>
  <si>
    <t>รวมค่างานรื้อถอน</t>
  </si>
  <si>
    <t>งานฝ้าเพดาน</t>
  </si>
  <si>
    <t>1.2.1</t>
  </si>
  <si>
    <t>1.2.2</t>
  </si>
  <si>
    <t>ฝ้าเพดานยิปซั่มบอร์ดขอบลาดหนา 9มม. ชนิดทนชื้น พร้อมโครงคร่าวโลหะสำเร็จรูปขนาด 14x35x0.4 มม.</t>
  </si>
  <si>
    <t>รวมค่างานฝ้าเพดาน</t>
  </si>
  <si>
    <t>งานผนัง</t>
  </si>
  <si>
    <t>1.3.1</t>
  </si>
  <si>
    <t>ผนังก่ออิฐมอญครึ่งแผ่น</t>
  </si>
  <si>
    <t>1.3.2</t>
  </si>
  <si>
    <t>1.3.3</t>
  </si>
  <si>
    <t>ผนังฉาบปูนเรียบ</t>
  </si>
  <si>
    <t>รวมค่างานผนัง</t>
  </si>
  <si>
    <t>งานพื้น</t>
  </si>
  <si>
    <t>1.3.4</t>
  </si>
  <si>
    <t>1.4.1</t>
  </si>
  <si>
    <t>1.4.2</t>
  </si>
  <si>
    <t>ตร.ม</t>
  </si>
  <si>
    <t>ลบ.ม</t>
  </si>
  <si>
    <t>งานห้องน้ำ</t>
  </si>
  <si>
    <t>รวมค่างานพื้น</t>
  </si>
  <si>
    <t>สุขภัณฑ์และอุปกรณ์ประกอบ</t>
  </si>
  <si>
    <t>ก๊อกน้ำอ่างล้างหน้า</t>
  </si>
  <si>
    <t>ชุด</t>
  </si>
  <si>
    <t>ชุดสะดืออ่างล้างหน้า</t>
  </si>
  <si>
    <t>ชุดท่อน้ำทิ้งอ่างล้างหน้า</t>
  </si>
  <si>
    <t>ชุดสต๊อปวาล์วอ่างล้างหน้า</t>
  </si>
  <si>
    <t>สายน้ำดีสแตนเลส</t>
  </si>
  <si>
    <t xml:space="preserve">สุขภัณฑ์ซักโครก 3/4.2L </t>
  </si>
  <si>
    <t xml:space="preserve">อ่างล้างหน้าแบบวางบนเคาน์เตอร์ </t>
  </si>
  <si>
    <t>สายฉีดชำระพร้อมที่แขวน</t>
  </si>
  <si>
    <t>ชุดสต๊อปวาล์วโถส้วมชักโครกนั่งราบ</t>
  </si>
  <si>
    <t>ที่ใสกระดาษชำระ</t>
  </si>
  <si>
    <t>ฝักบัวอาบน้ำชนิดสายอ่อน พร้อมอุปกรณ์ประกอบครบชุด</t>
  </si>
  <si>
    <t>ราวแขวนผ้า</t>
  </si>
  <si>
    <t>ตระแกรงระบายน้ำสแตนเลส มีฝาครอบชนิดดักกลิ่น  3"  (FD)</t>
  </si>
  <si>
    <t>กระจกเงาส่องหนา 5 มม. ขนาด 0.60x0.90 ขอบลบมุม     (ขนาดรายละเอียดระบุตามแบบ)</t>
  </si>
  <si>
    <t>ก็อกน้ำเตี้ย</t>
  </si>
  <si>
    <t>1.3.5</t>
  </si>
  <si>
    <t>งานระบบไฟฟ้า ปรับปรุงห้องพักเพื่อการเรียนรู้หอพักชาย 2</t>
  </si>
  <si>
    <t xml:space="preserve">โคมดาวไลท์หน้ากลม ชนิดฝังฝ้า ขนาด Ø 145 มม. </t>
  </si>
  <si>
    <t xml:space="preserve"> 3.1.1</t>
  </si>
  <si>
    <t>โคมฟลูออเรสเซนต์ ชนิดเข้ามุม พร้อมฝาครอบอะคริลิค
  1x36 W  T8  (ฝาครอบอะคริลิคชนิดใส)</t>
  </si>
  <si>
    <t>3.1.2</t>
  </si>
  <si>
    <t>3.1.3</t>
  </si>
  <si>
    <t>สวิทซ์ไฟฟ้า SINGLE POLE SWITCH 10A. 250V</t>
  </si>
  <si>
    <t>เบรคเกอร์ลูกย่อย ขนาด 16, 20 AT/ (1 POLE)</t>
  </si>
  <si>
    <t>3.1.4</t>
  </si>
  <si>
    <t>สายไฟฟ้า IEC01 ขนาด 2.5 SQ.MM.</t>
  </si>
  <si>
    <t>3.1.5</t>
  </si>
  <si>
    <t>ท่อร้อยสาย ชนิด EMT ขนาด 1/2 นิ้ว</t>
  </si>
  <si>
    <t>3.1.6</t>
  </si>
  <si>
    <t>3.1.7</t>
  </si>
  <si>
    <t>อุปกรณ์ประกอบ</t>
  </si>
  <si>
    <t>เหมา</t>
  </si>
  <si>
    <t>สรุปราคางานระบบไฟฟ้า รวมทั้งสิ้น</t>
  </si>
  <si>
    <t>สรุปราคาระบบไฟฟ้า รวมทั้งสิ้น</t>
  </si>
  <si>
    <t>ที่วางสบู่แบบยึดสกรู</t>
  </si>
  <si>
    <t>1.4.3</t>
  </si>
  <si>
    <t>งานประตู/หน้าต่าง</t>
  </si>
  <si>
    <t>1.5.1</t>
  </si>
  <si>
    <t>1.5.2</t>
  </si>
  <si>
    <t>ท็อป/กันเปื้อนเคาน์เตอร์ หินแกรนิต หนาไม่ต่ำกว่า 15มม.</t>
  </si>
  <si>
    <t>ประตู</t>
  </si>
  <si>
    <t>หน้าต่าง</t>
  </si>
  <si>
    <t>1.5.3</t>
  </si>
  <si>
    <t>งานทาสี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</si>
  <si>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</si>
  <si>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</si>
  <si>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</si>
  <si>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</si>
  <si>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</si>
  <si>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</si>
  <si>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</si>
  <si>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</si>
  <si>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</si>
  <si>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</si>
  <si>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</si>
  <si>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</si>
  <si>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</si>
  <si>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</si>
  <si>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</si>
  <si>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</si>
  <si>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</si>
  <si>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1.6.18</t>
  </si>
  <si>
    <t>ชุดหน้าต่างบานเลื่อนอลูมิเนียม หนา 1.5มม (รายละเอียดตามแบบ W2)</t>
  </si>
  <si>
    <t>ชุดหน้าต่างบานเปิดอลูมิเนียม หนา 1.5มม (รายละเอียดตามแบบ W1)</t>
  </si>
  <si>
    <t>ชุดหน้าต่างบานกระทุ้งอลูมิเนียม หนา 1.5มม                 (รายละเอียดตามแบบ W3)</t>
  </si>
  <si>
    <t>ชุดหน้าต่างบานเปิดพร้อมช่องแสงอลูมิเนียม หนา 1.5มม               (รายละเอียดตามแบบ W4)</t>
  </si>
  <si>
    <t>1.5.4</t>
  </si>
  <si>
    <t>1.5.5</t>
  </si>
  <si>
    <t>1.5.6</t>
  </si>
  <si>
    <t>1.5.7</t>
  </si>
  <si>
    <t>1.5.8</t>
  </si>
  <si>
    <t>1.5.9</t>
  </si>
  <si>
    <t>ติดตั้งมุ้งลวด ขนาด 0.67x0.95 ซม. (W2)</t>
  </si>
  <si>
    <t>ติดตั้งมุ้งลวด ขนาด 0.45x0.95 ซม. (W1)</t>
  </si>
  <si>
    <t xml:space="preserve">ติดตั้งมุ้งลวด ขนาด 0.35x0.60 ซม.(W3) </t>
  </si>
  <si>
    <t>รวมค่างานประตู/หน้าต่าง</t>
  </si>
  <si>
    <t>รวมค่างานห้องน้ำ</t>
  </si>
  <si>
    <t>ประตูบานเปิดคู่ พลาสวูด หนา 10มม.  พร้อมวงกบและอุปกรณ์ประกอบตามมาตรฐานผู้ผลิต (รายละเอียดระบุตามแบบ D1)</t>
  </si>
  <si>
    <t>ประตูบานเปิดเดี่ยว UPVC. พร้อมวงกบและอุปกรณ์ประกอบ       ตามมาตรฐานผู้ผลิต (รายละเอียดระบุตามแบบ D2)</t>
  </si>
  <si>
    <t>ฝ้าเพดาน</t>
  </si>
  <si>
    <t>1.7.1</t>
  </si>
  <si>
    <t>1.7.2</t>
  </si>
  <si>
    <t>1.7.3</t>
  </si>
  <si>
    <t>1.7.4</t>
  </si>
  <si>
    <t xml:space="preserve">ทาสีผนัง ภายนอก (สีน้ำพลาสติก) รวมสีรองพื้น 1 เที่ยว </t>
  </si>
  <si>
    <t xml:space="preserve">ทาสีฝ้าเพดาน (สีน้ำพลาสติก) รวมสีรองพื้น 1 เที่ยว </t>
  </si>
  <si>
    <t xml:space="preserve">ทาสีผนัง ภายใน (สีน้ำพลาสติก) รวมสีรองพื้น 1 เที่ยว </t>
  </si>
  <si>
    <t>สีน้ำมัน</t>
  </si>
  <si>
    <t>รวมค่างานทาสี</t>
  </si>
  <si>
    <t>1.1.7</t>
  </si>
  <si>
    <t>รื้อถอนแผ่นหินสำเร็จ</t>
  </si>
  <si>
    <t>1.8.1</t>
  </si>
  <si>
    <t>1.8.2</t>
  </si>
  <si>
    <t>1.8.3</t>
  </si>
  <si>
    <t>ค่าเจาะ/ค่าติดตั้งท็อปพร้อมกันเปื้อน หินแกรนิต หนาไม่ต่ำกว่า 15มม.</t>
  </si>
  <si>
    <t>ราวกันตกสแตนเลส สูงไม่ต่ำกว่า 0.60ม. (รายละเอียดตามแบบ)</t>
  </si>
  <si>
    <t>ราวบันไดสแตนเลส สูงไม่ต่ำกว่า 0.90ม. (รายละเอียดตามแบบ)</t>
  </si>
  <si>
    <t>รวมราคาวัสดุและค่าแรงงานเป็นเงินทั้งหมด</t>
  </si>
  <si>
    <t>ค่าวัสดุ</t>
  </si>
  <si>
    <t>ค่าแรงงาน</t>
  </si>
  <si>
    <t>รวม</t>
  </si>
  <si>
    <t>ราคาต่อหน่วย</t>
  </si>
  <si>
    <t>ค่าวัสดุและแรงงาน</t>
  </si>
  <si>
    <t>สรุปงานวิศวกรรมโครงสร้าง</t>
  </si>
  <si>
    <t>กลุ่มงานที่ 1</t>
  </si>
  <si>
    <t>-</t>
  </si>
  <si>
    <t>งานสำรวจ</t>
  </si>
  <si>
    <t>รวมราคางานสำรวจและงานถมดิน</t>
  </si>
  <si>
    <t>งานฐานรากอาคาร</t>
  </si>
  <si>
    <t>งานขุดดินฐานรากและถมกลับคืน</t>
  </si>
  <si>
    <t>ลบ.ม.</t>
  </si>
  <si>
    <t xml:space="preserve">งานวัสดุทรายหยาบรองก้นฐานราก </t>
  </si>
  <si>
    <t>งานคอนกรีต  fc'  240 ksc (Cylinder)</t>
  </si>
  <si>
    <t>งานเหล็กเสริม</t>
  </si>
  <si>
    <t>DB 12   SD40</t>
  </si>
  <si>
    <t>กก.</t>
  </si>
  <si>
    <t>DB 16   SD40</t>
  </si>
  <si>
    <t>ค่าแรงแบบหล่อคอนกรีต</t>
  </si>
  <si>
    <t>ตร.ม.</t>
  </si>
  <si>
    <t>ไม้ใช้ทำไม้แบบ</t>
  </si>
  <si>
    <t>ลบ.ฟ</t>
  </si>
  <si>
    <t>ไม้คร่าวยึดแบบ 30% ของไม้แบบ</t>
  </si>
  <si>
    <t>ค้ำยันแบบหล่อคอนกรีต</t>
  </si>
  <si>
    <t>ต้น</t>
  </si>
  <si>
    <t>ตะปู</t>
  </si>
  <si>
    <t>ลวดผูกเหล็ก</t>
  </si>
  <si>
    <t>รวมราคางานฐานราก</t>
  </si>
  <si>
    <t>งานเสาอาคาร</t>
  </si>
  <si>
    <t>RB 6    SR 24</t>
  </si>
  <si>
    <t>RB 9    SR 24</t>
  </si>
  <si>
    <t>รวมราคางานเสาอาคาร</t>
  </si>
  <si>
    <t xml:space="preserve">งานคาน ค.ส.ล </t>
  </si>
  <si>
    <t>RB6</t>
  </si>
  <si>
    <t>RB9</t>
  </si>
  <si>
    <t>ไม้แบบ</t>
  </si>
  <si>
    <t>DB 20   SD40</t>
  </si>
  <si>
    <t>คอนกรีต</t>
  </si>
  <si>
    <t xml:space="preserve">รวมราคางานคาน ค.ส.ล </t>
  </si>
  <si>
    <t>งานพื้น ค.ส.ล ชั้น 1</t>
  </si>
  <si>
    <t>DB 12    SD 40</t>
  </si>
  <si>
    <t>รวมราคางานพื้น ค.ส.ล ชั้น 1</t>
  </si>
  <si>
    <t>งานแผ่นพื้นสำเร็จ</t>
  </si>
  <si>
    <t xml:space="preserve">   SP  งาน แผ่นพื้นระบบ Precasted Slab หนา 0.05 ม.</t>
  </si>
  <si>
    <t>เหล็กตะแกรง Wire mesh ขนาด 4 mm.@0.20 m.</t>
  </si>
  <si>
    <t>คอนกรีต Topping  งานพื้นระบบ Precasted Slab หนา 0.05 ม.</t>
  </si>
  <si>
    <t>รวมราคางานแผ่นพื้นสำเร็จ</t>
  </si>
  <si>
    <t xml:space="preserve">งานโครงสร้างหลังคา </t>
  </si>
  <si>
    <t>เหล็กรูปพรรณ</t>
  </si>
  <si>
    <t>ก.ก</t>
  </si>
  <si>
    <t>Plate 150 x 100 x 6 mm.</t>
  </si>
  <si>
    <t>Plate 250 x 250 x 10 mm.</t>
  </si>
  <si>
    <t>Plate 350 x 200 x 20 mm.</t>
  </si>
  <si>
    <t>Bolt &amp; Nut DB16mm. L=0.15 m.</t>
  </si>
  <si>
    <t>ตัว</t>
  </si>
  <si>
    <t>Bolt &amp; Nut DB16mm. L=0.075 m.</t>
  </si>
  <si>
    <t>Bolt &amp; Nut DB12mm. L=0.15 m.</t>
  </si>
  <si>
    <t>J-Bolt  DB16mm. L=0.40 m.</t>
  </si>
  <si>
    <t>งานสีกันสนิมพร้อมสีน้ำมัน</t>
  </si>
  <si>
    <t>แผ่นหลังคา Metal sheet หนา 0.35 mm. พร้อมฉนวนโฟม PU</t>
  </si>
  <si>
    <t>ขอบ (flashing)</t>
  </si>
  <si>
    <t>เมตร</t>
  </si>
  <si>
    <t>รวมราคางานโครงหลังคา</t>
  </si>
  <si>
    <t>งานเคาน์เตอร์</t>
  </si>
  <si>
    <t>รวมราคางานเคาน์เตอร์</t>
  </si>
  <si>
    <t>งานขอบราวกันตก</t>
  </si>
  <si>
    <t>รวมราคาขอบราวกันตก</t>
  </si>
  <si>
    <t>บันไดเหล็ก</t>
  </si>
  <si>
    <t>เหล็กซี 300x90x9x13 มม.</t>
  </si>
  <si>
    <t>แผ่นเหล็กหนา 3.2 มม.</t>
  </si>
  <si>
    <t>เหล็กฉากแอล 65x65x6 มม.</t>
  </si>
  <si>
    <t>รวมราคาบันไดเหล็ก</t>
  </si>
  <si>
    <t xml:space="preserve">  หมวดงานโครงสร้าง</t>
  </si>
  <si>
    <t>หมวดงานวิศวกรรมโครงสร้าง</t>
  </si>
  <si>
    <t>2.1</t>
  </si>
  <si>
    <t>รวมค่างานระบบไฟฟ้าทั้งหมด</t>
  </si>
  <si>
    <t>งานระบบสุขาภิบาล</t>
  </si>
  <si>
    <t>Cold water pipe system</t>
  </si>
  <si>
    <t>Soil and waste pipe system</t>
  </si>
  <si>
    <t>Vent pipe system</t>
  </si>
  <si>
    <t>4.1.1</t>
  </si>
  <si>
    <t>4.1.2</t>
  </si>
  <si>
    <t>4.1.3</t>
  </si>
  <si>
    <t>4.1.4</t>
  </si>
  <si>
    <t>4.1.5</t>
  </si>
  <si>
    <t>Piping work</t>
  </si>
  <si>
    <t>HDPE pipe (PN10 PE80)</t>
  </si>
  <si>
    <t xml:space="preserve"> -Dia. 2" </t>
  </si>
  <si>
    <t>Pvc pipe (TIS 17 CLASS 13.5)</t>
  </si>
  <si>
    <t xml:space="preserve"> -Dia. 2"  </t>
  </si>
  <si>
    <t xml:space="preserve"> -Dia. 1/2"  </t>
  </si>
  <si>
    <t>ถัง</t>
  </si>
  <si>
    <t>ชิ้น</t>
  </si>
  <si>
    <t>mini Ball valve สามทางเกลียวนอก ทองเหลือง 1/2''</t>
  </si>
  <si>
    <t>บ่อพัก ขนาด 40 x 40 ซม.  ค.ส.ล. พร้อมฝา</t>
  </si>
  <si>
    <t>บ่อ</t>
  </si>
  <si>
    <t>ข้อต่อ ข้อง้อ</t>
  </si>
  <si>
    <t>อุปกรณ์ยึดแบะรองรับท่อ</t>
  </si>
  <si>
    <t>ค่าทดสอบ</t>
  </si>
  <si>
    <t>HDPE pipe (PN10 PE100)</t>
  </si>
  <si>
    <t xml:space="preserve"> -Dia. 4" </t>
  </si>
  <si>
    <t>Pvc pipe (TIS 17 CLASS 8.5)</t>
  </si>
  <si>
    <t xml:space="preserve"> -Dia. 4"  </t>
  </si>
  <si>
    <t xml:space="preserve"> -Dia. 3"  </t>
  </si>
  <si>
    <t>ถังดักไขมัน 400 ลิตร PE (Grease trap tank)</t>
  </si>
  <si>
    <t>อุปกรณ์ยึดและรองรับท่อ</t>
  </si>
  <si>
    <t xml:space="preserve"> -Dia. 3" </t>
  </si>
  <si>
    <t>Rain drainage pipe system</t>
  </si>
  <si>
    <t xml:space="preserve"> -Dia. 1 1/2"  </t>
  </si>
  <si>
    <t>รางน้ำฝนเมทัทชีพสีเดียวกับหลังคา หนา 0.35 มม.พับตามแบบ (รายละเอียดตามแบบ)</t>
  </si>
  <si>
    <t>งานสแตนเลส/งานรางระบายน้ำฝน</t>
  </si>
  <si>
    <t>Roof Drain 4 นิ้ว เหล็กหล่อ (มอก.) 327-B</t>
  </si>
  <si>
    <t>Flexible Joint ขนาด 4''</t>
  </si>
  <si>
    <t>รวมค่างานสแตนเลส/งานรางระบายน้ำฝน</t>
  </si>
  <si>
    <t xml:space="preserve">ฝ้าเพดานแผ่นสมาร์บอร์ดขอบลาด หนา 6มม. </t>
  </si>
  <si>
    <t>ประตูช่องซ่อมบำรุง โครงเหล็กรูปพรรณ ทำสี (ตามแบบที่ระบุ)</t>
  </si>
  <si>
    <t>1.1.8</t>
  </si>
  <si>
    <t>1.3.6</t>
  </si>
  <si>
    <t>ผนังก่ออิฐมวลเบา (ครึ่งแผ่น 0.20x0.60x0.075 ม.)</t>
  </si>
  <si>
    <t>พื้นบันไดและชานพักบันไดหินแกรนิตแบบพ่นไฟ                     หนาไม่ต่ำกว่า 15มม.</t>
  </si>
  <si>
    <t>รื้อถอนเครื่องปรับอากาศ (อุปกรณ์ที่รื้อถอนให้นำกลับมาใช้ได้ดังเดิม)</t>
  </si>
  <si>
    <t>ผนังกรุกระเบื้อง ขนาด 30x60 ซม. รวมปูนทรายและยาแนว</t>
  </si>
  <si>
    <t>พื้นกรุกระเบื้องแกรนิตโต้ ขนาด 60x60 ซม. (ผิวหยาบ)            รวมปูนทรายและยาแนว (F-01)</t>
  </si>
  <si>
    <t>พื้นกรุกระเบื้อง ขนาด 30x60 ซม. (ผิวหยาบ)                       รวมปูนทรายและยาแนว (F-02)</t>
  </si>
  <si>
    <t>ผนังก่ออิฐบล็อก หนา 7 ซม. (ก่อครึ่งแผ่น ปิดช่องโล่งใต้อาคาร)</t>
  </si>
  <si>
    <t>เสาเอ็นและคานทับหลัง ค.ส.ล (ครึ่งแผ่น)</t>
  </si>
  <si>
    <t>เหล็ก H-150x150x7x10 mm.</t>
  </si>
  <si>
    <t>เหล็ก I-250x125x7.5x12.5 mm.</t>
  </si>
  <si>
    <t xml:space="preserve">เหล็กกล่อง 100x50x2.3 mm.  </t>
  </si>
  <si>
    <t xml:space="preserve">เหล็กกล่อง 50x25x2.3 mm.  </t>
  </si>
  <si>
    <t xml:space="preserve">เหล็กกล่อง 25x25x2.3 mm.  </t>
  </si>
  <si>
    <t>4.1.6</t>
  </si>
  <si>
    <t>งานฐานรับถังน้ำดี</t>
  </si>
  <si>
    <t>ทรายหยาบ</t>
  </si>
  <si>
    <t>คอนกรีตหยาบ</t>
  </si>
  <si>
    <t>4.1.7</t>
  </si>
  <si>
    <t>งานฐานรับถังบำบัด</t>
  </si>
  <si>
    <t>งานดินขุดพร้อมถมกลับ</t>
  </si>
  <si>
    <t>คอนกรียหยาบ</t>
  </si>
  <si>
    <t>งานฐานรับถังดักไขมัน</t>
  </si>
  <si>
    <t>สรุปราคางานระบบสุขาภิบาล รวมทั้งสิ้น</t>
  </si>
  <si>
    <t>รวมราคา</t>
  </si>
  <si>
    <t>เครื่องสูบน้ำ</t>
  </si>
  <si>
    <t xml:space="preserve"> - เครื่องสูบน้ำแบบปั๊มน้ำอัตโนมัติ มอเตอร์ไฟฟ้า สูบน้ำได้ไม่น้อยกว่า 350 ลิตรต่อนาที กำลังมอเตอร์ไม่น้อยกว่า 850 Watt</t>
  </si>
  <si>
    <t>ถังเก็บน้ำ 10000 ลิตร (Water tank) มอก.</t>
  </si>
  <si>
    <t>ถังบำบัดน้ำเสีย 10000 ลิตร PE (Septic tank) มอก.</t>
  </si>
  <si>
    <t xml:space="preserve">ราคากลางที่คณะกรรมการกำหนดเป็นเงินทั้งสิ้น          </t>
  </si>
  <si>
    <r>
      <t xml:space="preserve">  </t>
    </r>
    <r>
      <rPr>
        <b/>
        <sz val="12"/>
        <rFont val="TH SarabunPSK"/>
        <family val="2"/>
      </rPr>
      <t>เงินจ่ายล่วงหน้า...................            0.00%</t>
    </r>
  </si>
  <si>
    <t xml:space="preserve">  ดอกเบี้ยเงินกู้........................            6.00%</t>
  </si>
  <si>
    <t>ค่างานครุภัณฑ์</t>
  </si>
  <si>
    <t xml:space="preserve">ราคาค่างานครุภัณฑ์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</si>
</sst>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00_-;\-* #,##0.0000_-;_-* &quot;-&quot;??_-;_-@_-"/>
    <numFmt numFmtId="190" formatCode="\t0.00E+00"/>
    <numFmt numFmtId="191" formatCode="&quot;฿&quot;\t#,##0_);\(&quot;฿&quot;\t#,##0\)"/>
    <numFmt numFmtId="192" formatCode="_(* #,##0_);_(* \(#,##0\);_(* &quot;-&quot;??_);_(@_)"/>
    <numFmt numFmtId="193" formatCode="#,##0.0_);\(#,##0.0\)"/>
    <numFmt numFmtId="194" formatCode="\ว\ว\/\ด\ด\/\ป\ป"/>
    <numFmt numFmtId="195" formatCode="dd\-mmm\-yy_)"/>
    <numFmt numFmtId="196" formatCode="#,##0\ &quot;F&quot;;[Red]\-#,##0\ &quot;F&quot;"/>
    <numFmt numFmtId="197" formatCode="0.0&quot;  &quot;"/>
    <numFmt numFmtId="198" formatCode="&quot;\&quot;#,##0;[Red]&quot;\&quot;\-#,##0"/>
    <numFmt numFmtId="199" formatCode="_ * #,##0_ ;_ * \-#,##0_ ;_ * &quot;-&quot;_ ;_ @_ "/>
    <numFmt numFmtId="200" formatCode="_ * #,##0.00_ ;_ * \-#,##0.00_ ;_ * &quot;-&quot;??_ ;_ @_ "/>
    <numFmt numFmtId="201" formatCode="_-* #,##0.0_-;\-* #,##0.0_-;_-* &quot;-&quot;?_-;_-@_-"/>
    <numFmt numFmtId="202" formatCode="[$-409]d\-mmm\-yyyy;@"/>
    <numFmt numFmtId="203" formatCode="[$-F800]dddd\,\ mmmm\ dd\,\ yyyy"/>
    <numFmt numFmtId="204" formatCode="_-* #,##0.000_-;\-* #,##0.000_-;_-* &quot;-&quot;?_-;_-@_-"/>
    <numFmt numFmtId="205" formatCode="_(* #,##0.0_);_(* \(#,##0.0\);_(* &quot;-&quot;??_);_(@_)"/>
  </numFmts>
  <fonts count="48">
    <font>
      <sz val="14"/>
      <name val="Cordia New"/>
      <charset val="222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4"/>
      <name val="SV Rojchana"/>
    </font>
    <font>
      <sz val="11"/>
      <name val="?? ?????"/>
      <family val="3"/>
      <charset val="255"/>
    </font>
    <font>
      <sz val="10"/>
      <name val="Arial"/>
      <family val="2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"/>
      <family val="1"/>
    </font>
    <font>
      <sz val="12"/>
      <name val="Helv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name val="Cordia New"/>
      <family val="3"/>
    </font>
    <font>
      <sz val="8"/>
      <name val="Cordia New"/>
      <family val="2"/>
    </font>
    <font>
      <sz val="14"/>
      <name val="Cordia New"/>
      <family val="2"/>
    </font>
    <font>
      <b/>
      <sz val="30"/>
      <color indexed="63"/>
      <name val="TH SarabunPSK"/>
      <family val="2"/>
    </font>
    <font>
      <sz val="14"/>
      <name val="TH SarabunPSK"/>
      <family val="2"/>
    </font>
    <font>
      <b/>
      <sz val="28"/>
      <color indexed="63"/>
      <name val="TH SarabunPSK"/>
      <family val="2"/>
    </font>
    <font>
      <b/>
      <sz val="25"/>
      <color indexed="63"/>
      <name val="TH SarabunPSK"/>
      <family val="2"/>
    </font>
    <font>
      <sz val="18"/>
      <name val="TH SarabunPSK"/>
      <family val="2"/>
    </font>
    <font>
      <b/>
      <sz val="20"/>
      <color indexed="63"/>
      <name val="TH SarabunPSK"/>
      <family val="2"/>
    </font>
    <font>
      <b/>
      <sz val="14"/>
      <color indexed="63"/>
      <name val="TH SarabunPSK"/>
      <family val="2"/>
    </font>
    <font>
      <b/>
      <sz val="14"/>
      <name val="TH SarabunPSK"/>
      <family val="2"/>
    </font>
    <font>
      <b/>
      <sz val="16"/>
      <name val="TH SarabunPSK"/>
      <family val="2"/>
    </font>
    <font>
      <b/>
      <sz val="12"/>
      <name val="TH SarabunPSK"/>
      <family val="2"/>
    </font>
    <font>
      <sz val="14"/>
      <name val="Cordia New"/>
      <family val="2"/>
    </font>
    <font>
      <sz val="11"/>
      <color indexed="8"/>
      <name val="Tahoma"/>
      <family val="2"/>
    </font>
    <font>
      <sz val="11"/>
      <color theme="1"/>
      <name val="Tahoma"/>
      <family val="2"/>
      <charset val="222"/>
      <scheme val="minor"/>
    </font>
    <font>
      <b/>
      <i/>
      <sz val="14"/>
      <name val="TH SarabunPSK"/>
      <family val="2"/>
    </font>
    <font>
      <b/>
      <sz val="28"/>
      <color rgb="FF333333"/>
      <name val="TH SarabunPSK"/>
      <family val="2"/>
    </font>
    <font>
      <b/>
      <sz val="10"/>
      <name val="Arial"/>
      <family val="2"/>
    </font>
    <font>
      <sz val="8"/>
      <name val="Cordia New"/>
      <family val="2"/>
    </font>
    <font>
      <b/>
      <sz val="16"/>
      <color rgb="FFFF0000"/>
      <name val="TH SarabunPSK"/>
      <family val="2"/>
    </font>
    <font>
      <sz val="14"/>
      <color theme="1"/>
      <name val="TH SarabunPSK"/>
      <family val="2"/>
      <charset val="222"/>
    </font>
    <font>
      <sz val="14"/>
      <color indexed="8"/>
      <name val="EucrosiaUPC"/>
      <family val="2"/>
      <charset val="222"/>
    </font>
    <font>
      <sz val="14"/>
      <name val="EucrosiaUPC"/>
      <family val="1"/>
      <charset val="222"/>
    </font>
    <font>
      <b/>
      <sz val="11"/>
      <name val="TH SarabunPSK"/>
      <family val="2"/>
    </font>
    <font>
      <b/>
      <sz val="14"/>
      <color rgb="FFFF0000"/>
      <name val="TH SarabunPSK"/>
      <family val="2"/>
    </font>
    <font>
      <b/>
      <sz val="14"/>
      <color theme="7" tint="-0.249977111117893"/>
      <name val="TH SarabunPSK"/>
      <family val="2"/>
    </font>
    <font>
      <b/>
      <sz val="12"/>
      <color theme="7" tint="-0.249977111117893"/>
      <name val="TH SarabunPSK"/>
      <family val="2"/>
    </font>
    <font>
      <b/>
      <sz val="12"/>
      <color theme="5" tint="-0.499984740745262"/>
      <name val="TH SarabunPSK"/>
      <family val="2"/>
    </font>
    <font>
      <b/>
      <sz val="12"/>
      <color theme="9" tint="-0.499984740745262"/>
      <name val="TH SarabunPSK"/>
      <family val="2"/>
    </font>
    <font>
      <b/>
      <sz val="12"/>
      <color theme="3" tint="-0.249977111117893"/>
      <name val="TH SarabunPSK"/>
      <family val="2"/>
    </font>
    <font>
      <b/>
      <sz val="10"/>
      <name val="TH SarabunPSK"/>
      <family val="2"/>
    </font>
    <font>
      <b/>
      <sz val="14"/>
      <color theme="1"/>
      <name val="TH SarabunPSK"/>
      <family val="2"/>
    </font>
  </fonts>
  <fills count="1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96">
    <xf numFmtId="0" fontId="0" fillId="0" borderId="0"/>
    <xf numFmtId="0" fontId="3" fillId="0" borderId="0">
      <alignment vertical="center"/>
    </xf>
    <xf numFmtId="198" fontId="4" fillId="0" borderId="0" applyFont="0" applyFill="0" applyBorder="0" applyAlignment="0" applyProtection="0"/>
    <xf numFmtId="200" fontId="5" fillId="0" borderId="0" applyFont="0" applyFill="0" applyBorder="0" applyAlignment="0" applyProtection="0"/>
    <xf numFmtId="199" fontId="5" fillId="0" borderId="0" applyFont="0" applyFill="0" applyBorder="0" applyAlignment="0" applyProtection="0"/>
    <xf numFmtId="4" fontId="6" fillId="0" borderId="0" applyFont="0" applyFill="0" applyBorder="0" applyAlignment="0" applyProtection="0"/>
    <xf numFmtId="191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99" fontId="5" fillId="0" borderId="0" applyFont="0" applyFill="0" applyBorder="0" applyAlignment="0" applyProtection="0"/>
    <xf numFmtId="38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8" fillId="0" borderId="0"/>
    <xf numFmtId="0" fontId="9" fillId="0" borderId="0"/>
    <xf numFmtId="9" fontId="5" fillId="2" borderId="0"/>
    <xf numFmtId="0" fontId="5" fillId="0" borderId="0"/>
    <xf numFmtId="0" fontId="5" fillId="0" borderId="0" applyFill="0" applyBorder="0" applyAlignment="0"/>
    <xf numFmtId="193" fontId="6" fillId="0" borderId="0" applyFill="0" applyBorder="0" applyAlignment="0"/>
    <xf numFmtId="0" fontId="10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194" fontId="7" fillId="0" borderId="0" applyFill="0" applyBorder="0" applyAlignment="0"/>
    <xf numFmtId="197" fontId="7" fillId="0" borderId="0" applyFill="0" applyBorder="0" applyAlignment="0"/>
    <xf numFmtId="193" fontId="6" fillId="0" borderId="0" applyFill="0" applyBorder="0" applyAlignment="0"/>
    <xf numFmtId="194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93" fontId="6" fillId="0" borderId="0" applyFont="0" applyFill="0" applyBorder="0" applyAlignment="0" applyProtection="0"/>
    <xf numFmtId="14" fontId="12" fillId="0" borderId="0" applyFill="0" applyBorder="0" applyAlignment="0"/>
    <xf numFmtId="194" fontId="7" fillId="0" borderId="0" applyFill="0" applyBorder="0" applyAlignment="0"/>
    <xf numFmtId="193" fontId="6" fillId="0" borderId="0" applyFill="0" applyBorder="0" applyAlignment="0"/>
    <xf numFmtId="194" fontId="7" fillId="0" borderId="0" applyFill="0" applyBorder="0" applyAlignment="0"/>
    <xf numFmtId="197" fontId="7" fillId="0" borderId="0" applyFill="0" applyBorder="0" applyAlignment="0"/>
    <xf numFmtId="193" fontId="6" fillId="0" borderId="0" applyFill="0" applyBorder="0" applyAlignment="0"/>
    <xf numFmtId="38" fontId="13" fillId="3" borderId="0" applyNumberFormat="0" applyBorder="0" applyAlignment="0" applyProtection="0"/>
    <xf numFmtId="0" fontId="14" fillId="0" borderId="1" applyNumberFormat="0" applyAlignment="0" applyProtection="0">
      <alignment horizontal="left" vertical="center"/>
    </xf>
    <xf numFmtId="0" fontId="14" fillId="0" borderId="2">
      <alignment horizontal="left" vertical="center"/>
    </xf>
    <xf numFmtId="10" fontId="13" fillId="4" borderId="3" applyNumberFormat="0" applyBorder="0" applyAlignment="0" applyProtection="0"/>
    <xf numFmtId="194" fontId="7" fillId="0" borderId="0" applyFill="0" applyBorder="0" applyAlignment="0"/>
    <xf numFmtId="193" fontId="6" fillId="0" borderId="0" applyFill="0" applyBorder="0" applyAlignment="0"/>
    <xf numFmtId="194" fontId="7" fillId="0" borderId="0" applyFill="0" applyBorder="0" applyAlignment="0"/>
    <xf numFmtId="197" fontId="7" fillId="0" borderId="0" applyFill="0" applyBorder="0" applyAlignment="0"/>
    <xf numFmtId="193" fontId="6" fillId="0" borderId="0" applyFill="0" applyBorder="0" applyAlignment="0"/>
    <xf numFmtId="196" fontId="1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 applyFont="0" applyFill="0" applyBorder="0" applyAlignment="0" applyProtection="0"/>
    <xf numFmtId="194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94" fontId="7" fillId="0" borderId="0" applyFill="0" applyBorder="0" applyAlignment="0"/>
    <xf numFmtId="193" fontId="6" fillId="0" borderId="0" applyFill="0" applyBorder="0" applyAlignment="0"/>
    <xf numFmtId="194" fontId="7" fillId="0" borderId="0" applyFill="0" applyBorder="0" applyAlignment="0"/>
    <xf numFmtId="197" fontId="7" fillId="0" borderId="0" applyFill="0" applyBorder="0" applyAlignment="0"/>
    <xf numFmtId="193" fontId="6" fillId="0" borderId="0" applyFill="0" applyBorder="0" applyAlignment="0"/>
    <xf numFmtId="49" fontId="12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191" fontId="7" fillId="0" borderId="0" applyFont="0" applyFill="0" applyBorder="0" applyAlignment="0" applyProtection="0"/>
    <xf numFmtId="195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7" fillId="0" borderId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7" fillId="0" borderId="0"/>
    <xf numFmtId="0" fontId="5" fillId="0" borderId="0"/>
    <xf numFmtId="0" fontId="17" fillId="0" borderId="0"/>
    <xf numFmtId="0" fontId="30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5" fillId="0" borderId="0"/>
    <xf numFmtId="9" fontId="1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3" fillId="0" borderId="0"/>
    <xf numFmtId="205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0" fontId="36" fillId="0" borderId="0"/>
    <xf numFmtId="0" fontId="5" fillId="0" borderId="0"/>
    <xf numFmtId="43" fontId="36" fillId="0" borderId="0" applyFont="0" applyFill="0" applyBorder="0" applyAlignment="0" applyProtection="0"/>
    <xf numFmtId="0" fontId="33" fillId="0" borderId="0"/>
    <xf numFmtId="187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33" fillId="0" borderId="0"/>
    <xf numFmtId="187" fontId="33" fillId="0" borderId="0" applyFont="0" applyFill="0" applyBorder="0" applyAlignment="0" applyProtection="0"/>
    <xf numFmtId="0" fontId="38" fillId="0" borderId="0"/>
  </cellStyleXfs>
  <cellXfs count="660">
    <xf numFmtId="0" fontId="0" fillId="0" borderId="0" xfId="0"/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202" fontId="24" fillId="0" borderId="0" xfId="0" applyNumberFormat="1" applyFont="1" applyAlignment="1">
      <alignment horizontal="center"/>
    </xf>
    <xf numFmtId="0" fontId="25" fillId="0" borderId="0" xfId="0" applyFont="1" applyAlignment="1">
      <alignment horizontal="left"/>
    </xf>
    <xf numFmtId="0" fontId="26" fillId="0" borderId="4" xfId="0" applyFont="1" applyBorder="1" applyAlignment="1">
      <alignment horizontal="center"/>
    </xf>
    <xf numFmtId="0" fontId="27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 shrinkToFi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7" xfId="0" applyFont="1" applyBorder="1"/>
    <xf numFmtId="0" fontId="25" fillId="0" borderId="0" xfId="0" applyFont="1" applyAlignment="1">
      <alignment vertical="center"/>
    </xf>
    <xf numFmtId="43" fontId="25" fillId="0" borderId="8" xfId="143" applyFont="1" applyBorder="1" applyAlignment="1">
      <alignment horizontal="center"/>
    </xf>
    <xf numFmtId="43" fontId="25" fillId="0" borderId="0" xfId="46" applyFont="1" applyAlignment="1">
      <alignment vertical="center"/>
    </xf>
    <xf numFmtId="43" fontId="25" fillId="0" borderId="14" xfId="143" applyFont="1" applyBorder="1" applyAlignment="1">
      <alignment horizontal="center"/>
    </xf>
    <xf numFmtId="43" fontId="25" fillId="0" borderId="8" xfId="143" applyFont="1" applyBorder="1"/>
    <xf numFmtId="43" fontId="25" fillId="0" borderId="5" xfId="143" applyFont="1" applyFill="1" applyBorder="1" applyAlignment="1">
      <alignment horizontal="left" vertical="center"/>
    </xf>
    <xf numFmtId="43" fontId="25" fillId="0" borderId="5" xfId="143" applyFont="1" applyBorder="1" applyAlignment="1">
      <alignment horizontal="left"/>
    </xf>
    <xf numFmtId="43" fontId="25" fillId="0" borderId="8" xfId="143" applyFont="1" applyBorder="1" applyAlignment="1">
      <alignment horizontal="left"/>
    </xf>
    <xf numFmtId="0" fontId="25" fillId="0" borderId="14" xfId="217" applyFont="1" applyBorder="1" applyAlignment="1">
      <alignment horizontal="center"/>
    </xf>
    <xf numFmtId="0" fontId="25" fillId="0" borderId="7" xfId="217" applyFont="1" applyBorder="1" applyAlignment="1">
      <alignment horizontal="center"/>
    </xf>
    <xf numFmtId="0" fontId="25" fillId="0" borderId="8" xfId="217" applyFont="1" applyBorder="1" applyAlignment="1">
      <alignment horizontal="center"/>
    </xf>
    <xf numFmtId="0" fontId="25" fillId="0" borderId="5" xfId="217" applyFont="1" applyBorder="1" applyAlignment="1">
      <alignment horizontal="center"/>
    </xf>
    <xf numFmtId="0" fontId="25" fillId="0" borderId="12" xfId="217" applyFont="1" applyBorder="1" applyAlignment="1">
      <alignment horizontal="center"/>
    </xf>
    <xf numFmtId="49" fontId="25" fillId="0" borderId="5" xfId="217" applyNumberFormat="1" applyFont="1" applyBorder="1" applyAlignment="1">
      <alignment horizontal="center"/>
    </xf>
    <xf numFmtId="43" fontId="25" fillId="0" borderId="0" xfId="0" applyNumberFormat="1" applyFont="1"/>
    <xf numFmtId="0" fontId="25" fillId="6" borderId="7" xfId="0" applyFont="1" applyFill="1" applyBorder="1"/>
    <xf numFmtId="43" fontId="25" fillId="6" borderId="8" xfId="143" applyFont="1" applyFill="1" applyBorder="1" applyAlignment="1">
      <alignment horizontal="center"/>
    </xf>
    <xf numFmtId="43" fontId="25" fillId="6" borderId="8" xfId="143" applyFont="1" applyFill="1" applyBorder="1"/>
    <xf numFmtId="43" fontId="25" fillId="6" borderId="11" xfId="143" applyFont="1" applyFill="1" applyBorder="1" applyAlignment="1" applyProtection="1"/>
    <xf numFmtId="0" fontId="20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203" fontId="23" fillId="0" borderId="0" xfId="0" applyNumberFormat="1" applyFont="1" applyAlignment="1">
      <alignment horizontal="center"/>
    </xf>
    <xf numFmtId="0" fontId="25" fillId="8" borderId="7" xfId="0" applyFont="1" applyFill="1" applyBorder="1"/>
    <xf numFmtId="43" fontId="25" fillId="8" borderId="8" xfId="143" applyFont="1" applyFill="1" applyBorder="1" applyAlignment="1">
      <alignment horizontal="center"/>
    </xf>
    <xf numFmtId="43" fontId="25" fillId="8" borderId="8" xfId="143" applyFont="1" applyFill="1" applyBorder="1"/>
    <xf numFmtId="0" fontId="25" fillId="8" borderId="0" xfId="0" applyFont="1" applyFill="1" applyAlignment="1">
      <alignment vertical="center"/>
    </xf>
    <xf numFmtId="9" fontId="25" fillId="8" borderId="0" xfId="142" applyFont="1" applyFill="1" applyAlignment="1">
      <alignment vertical="center"/>
    </xf>
    <xf numFmtId="188" fontId="25" fillId="0" borderId="5" xfId="143" applyNumberFormat="1" applyFont="1" applyBorder="1" applyAlignment="1">
      <alignment horizontal="center"/>
    </xf>
    <xf numFmtId="188" fontId="25" fillId="0" borderId="12" xfId="143" applyNumberFormat="1" applyFont="1" applyBorder="1" applyAlignment="1">
      <alignment horizontal="center"/>
    </xf>
    <xf numFmtId="188" fontId="31" fillId="0" borderId="14" xfId="143" applyNumberFormat="1" applyFont="1" applyBorder="1"/>
    <xf numFmtId="189" fontId="25" fillId="8" borderId="8" xfId="143" applyNumberFormat="1" applyFont="1" applyFill="1" applyBorder="1"/>
    <xf numFmtId="0" fontId="25" fillId="0" borderId="3" xfId="0" applyFont="1" applyBorder="1" applyAlignment="1">
      <alignment horizontal="center" vertical="center" wrapText="1"/>
    </xf>
    <xf numFmtId="0" fontId="27" fillId="0" borderId="6" xfId="0" applyFont="1" applyBorder="1"/>
    <xf numFmtId="43" fontId="27" fillId="0" borderId="6" xfId="143" applyFont="1" applyBorder="1"/>
    <xf numFmtId="189" fontId="27" fillId="0" borderId="6" xfId="143" applyNumberFormat="1" applyFont="1" applyBorder="1"/>
    <xf numFmtId="0" fontId="27" fillId="0" borderId="7" xfId="0" applyFont="1" applyBorder="1"/>
    <xf numFmtId="43" fontId="27" fillId="0" borderId="7" xfId="141" applyFont="1" applyBorder="1"/>
    <xf numFmtId="189" fontId="27" fillId="0" borderId="7" xfId="141" applyNumberFormat="1" applyFont="1" applyBorder="1"/>
    <xf numFmtId="43" fontId="27" fillId="0" borderId="8" xfId="143" applyFont="1" applyBorder="1"/>
    <xf numFmtId="0" fontId="25" fillId="10" borderId="7" xfId="0" applyFont="1" applyFill="1" applyBorder="1"/>
    <xf numFmtId="43" fontId="25" fillId="10" borderId="8" xfId="143" applyFont="1" applyFill="1" applyBorder="1" applyAlignment="1">
      <alignment horizontal="center"/>
    </xf>
    <xf numFmtId="189" fontId="25" fillId="10" borderId="8" xfId="143" applyNumberFormat="1" applyFont="1" applyFill="1" applyBorder="1"/>
    <xf numFmtId="43" fontId="25" fillId="10" borderId="8" xfId="143" applyFont="1" applyFill="1" applyBorder="1"/>
    <xf numFmtId="43" fontId="25" fillId="10" borderId="0" xfId="143" applyFont="1" applyFill="1" applyBorder="1" applyAlignment="1"/>
    <xf numFmtId="0" fontId="25" fillId="10" borderId="0" xfId="0" applyFont="1" applyFill="1" applyAlignment="1">
      <alignment vertical="center"/>
    </xf>
    <xf numFmtId="43" fontId="25" fillId="10" borderId="0" xfId="46" applyFont="1" applyFill="1" applyAlignment="1">
      <alignment vertical="center"/>
    </xf>
    <xf numFmtId="0" fontId="25" fillId="7" borderId="0" xfId="0" applyFont="1" applyFill="1" applyAlignment="1">
      <alignment vertical="center"/>
    </xf>
    <xf numFmtId="43" fontId="25" fillId="7" borderId="0" xfId="46" applyFont="1" applyFill="1" applyAlignment="1">
      <alignment vertical="center"/>
    </xf>
    <xf numFmtId="0" fontId="25" fillId="6" borderId="0" xfId="0" applyFont="1" applyFill="1" applyAlignment="1">
      <alignment vertical="center"/>
    </xf>
    <xf numFmtId="43" fontId="25" fillId="6" borderId="0" xfId="143" applyFont="1" applyFill="1" applyAlignment="1">
      <alignment vertical="center"/>
    </xf>
    <xf numFmtId="0" fontId="27" fillId="9" borderId="10" xfId="0" applyFont="1" applyFill="1" applyBorder="1" applyAlignment="1">
      <alignment horizontal="left"/>
    </xf>
    <xf numFmtId="0" fontId="25" fillId="9" borderId="5" xfId="0" applyFont="1" applyFill="1" applyBorder="1" applyAlignment="1">
      <alignment horizontal="center" vertical="center"/>
    </xf>
    <xf numFmtId="0" fontId="25" fillId="12" borderId="7" xfId="0" applyFont="1" applyFill="1" applyBorder="1"/>
    <xf numFmtId="43" fontId="25" fillId="12" borderId="8" xfId="143" applyFont="1" applyFill="1" applyBorder="1" applyAlignment="1">
      <alignment horizontal="center"/>
    </xf>
    <xf numFmtId="43" fontId="25" fillId="12" borderId="8" xfId="143" applyFont="1" applyFill="1" applyBorder="1"/>
    <xf numFmtId="0" fontId="25" fillId="9" borderId="10" xfId="0" applyFont="1" applyFill="1" applyBorder="1" applyAlignment="1">
      <alignment horizontal="center"/>
    </xf>
    <xf numFmtId="0" fontId="25" fillId="6" borderId="3" xfId="0" applyFont="1" applyFill="1" applyBorder="1" applyAlignment="1">
      <alignment horizontal="center"/>
    </xf>
    <xf numFmtId="0" fontId="27" fillId="6" borderId="14" xfId="0" applyFont="1" applyFill="1" applyBorder="1" applyAlignment="1">
      <alignment horizontal="left"/>
    </xf>
    <xf numFmtId="0" fontId="25" fillId="6" borderId="15" xfId="0" applyFont="1" applyFill="1" applyBorder="1" applyAlignment="1">
      <alignment horizontal="left"/>
    </xf>
    <xf numFmtId="0" fontId="27" fillId="12" borderId="10" xfId="0" applyFont="1" applyFill="1" applyBorder="1" applyAlignment="1">
      <alignment horizontal="left"/>
    </xf>
    <xf numFmtId="0" fontId="25" fillId="13" borderId="7" xfId="0" applyFont="1" applyFill="1" applyBorder="1"/>
    <xf numFmtId="43" fontId="25" fillId="13" borderId="8" xfId="143" applyFont="1" applyFill="1" applyBorder="1" applyAlignment="1">
      <alignment horizontal="center"/>
    </xf>
    <xf numFmtId="43" fontId="25" fillId="13" borderId="8" xfId="143" applyFont="1" applyFill="1" applyBorder="1"/>
    <xf numFmtId="43" fontId="25" fillId="12" borderId="8" xfId="143" applyFont="1" applyFill="1" applyBorder="1" applyAlignment="1"/>
    <xf numFmtId="0" fontId="25" fillId="7" borderId="12" xfId="0" applyFont="1" applyFill="1" applyBorder="1"/>
    <xf numFmtId="43" fontId="25" fillId="7" borderId="12" xfId="143" applyFont="1" applyFill="1" applyBorder="1"/>
    <xf numFmtId="43" fontId="25" fillId="7" borderId="12" xfId="143" applyFont="1" applyFill="1" applyBorder="1" applyAlignment="1">
      <alignment horizontal="center"/>
    </xf>
    <xf numFmtId="43" fontId="25" fillId="0" borderId="7" xfId="143" applyFont="1" applyBorder="1"/>
    <xf numFmtId="0" fontId="25" fillId="14" borderId="3" xfId="217" applyFont="1" applyFill="1" applyBorder="1" applyAlignment="1">
      <alignment horizontal="center"/>
    </xf>
    <xf numFmtId="188" fontId="25" fillId="0" borderId="8" xfId="143" applyNumberFormat="1" applyFont="1" applyBorder="1"/>
    <xf numFmtId="0" fontId="26" fillId="0" borderId="0" xfId="0" applyFont="1" applyAlignment="1">
      <alignment horizontal="center"/>
    </xf>
    <xf numFmtId="0" fontId="26" fillId="0" borderId="0" xfId="0" applyFont="1"/>
    <xf numFmtId="43" fontId="26" fillId="0" borderId="22" xfId="143" applyFont="1" applyBorder="1" applyAlignment="1">
      <alignment horizontal="center"/>
    </xf>
    <xf numFmtId="0" fontId="26" fillId="0" borderId="25" xfId="271" applyFont="1" applyBorder="1" applyAlignment="1">
      <alignment horizontal="center"/>
    </xf>
    <xf numFmtId="0" fontId="26" fillId="0" borderId="26" xfId="271" applyFont="1" applyBorder="1" applyAlignment="1">
      <alignment horizontal="center"/>
    </xf>
    <xf numFmtId="0" fontId="26" fillId="0" borderId="27" xfId="271" applyFont="1" applyBorder="1"/>
    <xf numFmtId="43" fontId="26" fillId="0" borderId="25" xfId="141" applyFont="1" applyFill="1" applyBorder="1" applyAlignment="1">
      <alignment horizontal="center"/>
    </xf>
    <xf numFmtId="43" fontId="26" fillId="0" borderId="25" xfId="143" applyFont="1" applyFill="1" applyBorder="1" applyAlignment="1">
      <alignment horizontal="center"/>
    </xf>
    <xf numFmtId="0" fontId="26" fillId="0" borderId="28" xfId="0" applyFont="1" applyBorder="1" applyAlignment="1">
      <alignment horizontal="center"/>
    </xf>
    <xf numFmtId="0" fontId="26" fillId="0" borderId="29" xfId="0" applyFont="1" applyBorder="1" applyAlignment="1">
      <alignment horizontal="center"/>
    </xf>
    <xf numFmtId="0" fontId="26" fillId="0" borderId="30" xfId="0" applyFont="1" applyBorder="1" applyAlignment="1">
      <alignment horizontal="center"/>
    </xf>
    <xf numFmtId="43" fontId="26" fillId="0" borderId="28" xfId="143" applyFont="1" applyBorder="1" applyAlignment="1"/>
    <xf numFmtId="0" fontId="26" fillId="0" borderId="28" xfId="0" applyFont="1" applyBorder="1"/>
    <xf numFmtId="0" fontId="26" fillId="0" borderId="28" xfId="0" quotePrefix="1" applyFont="1" applyBorder="1" applyAlignment="1">
      <alignment horizontal="center"/>
    </xf>
    <xf numFmtId="0" fontId="26" fillId="0" borderId="30" xfId="0" applyFont="1" applyBorder="1" applyAlignment="1">
      <alignment horizontal="left"/>
    </xf>
    <xf numFmtId="43" fontId="26" fillId="0" borderId="28" xfId="143" applyFont="1" applyFill="1" applyBorder="1" applyAlignment="1"/>
    <xf numFmtId="187" fontId="26" fillId="0" borderId="0" xfId="0" applyNumberFormat="1" applyFont="1"/>
    <xf numFmtId="0" fontId="26" fillId="15" borderId="18" xfId="0" applyFont="1" applyFill="1" applyBorder="1" applyAlignment="1">
      <alignment horizontal="center"/>
    </xf>
    <xf numFmtId="0" fontId="26" fillId="15" borderId="23" xfId="0" applyFont="1" applyFill="1" applyBorder="1" applyAlignment="1">
      <alignment horizontal="center"/>
    </xf>
    <xf numFmtId="0" fontId="26" fillId="15" borderId="24" xfId="0" applyFont="1" applyFill="1" applyBorder="1" applyAlignment="1">
      <alignment horizontal="center"/>
    </xf>
    <xf numFmtId="43" fontId="26" fillId="15" borderId="18" xfId="143" applyFont="1" applyFill="1" applyBorder="1" applyAlignment="1">
      <alignment horizontal="center"/>
    </xf>
    <xf numFmtId="187" fontId="26" fillId="15" borderId="18" xfId="143" applyNumberFormat="1" applyFont="1" applyFill="1" applyBorder="1" applyAlignment="1">
      <alignment horizontal="center"/>
    </xf>
    <xf numFmtId="43" fontId="26" fillId="15" borderId="18" xfId="143" applyFont="1" applyFill="1" applyBorder="1" applyAlignment="1">
      <alignment horizontal="right"/>
    </xf>
    <xf numFmtId="0" fontId="26" fillId="15" borderId="0" xfId="0" applyFont="1" applyFill="1"/>
    <xf numFmtId="0" fontId="26" fillId="0" borderId="31" xfId="271" applyFont="1" applyBorder="1" applyAlignment="1">
      <alignment horizontal="center"/>
    </xf>
    <xf numFmtId="0" fontId="26" fillId="0" borderId="32" xfId="271" applyFont="1" applyBorder="1" applyAlignment="1">
      <alignment horizontal="center"/>
    </xf>
    <xf numFmtId="0" fontId="26" fillId="0" borderId="33" xfId="271" applyFont="1" applyBorder="1"/>
    <xf numFmtId="43" fontId="26" fillId="0" borderId="31" xfId="141" applyFont="1" applyFill="1" applyBorder="1" applyAlignment="1">
      <alignment horizontal="center"/>
    </xf>
    <xf numFmtId="43" fontId="26" fillId="0" borderId="31" xfId="143" applyFont="1" applyFill="1" applyBorder="1" applyAlignment="1">
      <alignment horizontal="center"/>
    </xf>
    <xf numFmtId="0" fontId="26" fillId="0" borderId="0" xfId="271" applyFont="1"/>
    <xf numFmtId="43" fontId="26" fillId="0" borderId="28" xfId="143" applyFont="1" applyFill="1" applyBorder="1" applyAlignment="1">
      <alignment horizontal="right"/>
    </xf>
    <xf numFmtId="43" fontId="35" fillId="0" borderId="31" xfId="143" applyFont="1" applyFill="1" applyBorder="1" applyAlignment="1"/>
    <xf numFmtId="0" fontId="26" fillId="0" borderId="34" xfId="0" applyFont="1" applyBorder="1" applyAlignment="1">
      <alignment horizontal="center"/>
    </xf>
    <xf numFmtId="0" fontId="26" fillId="0" borderId="35" xfId="0" applyFont="1" applyBorder="1" applyAlignment="1">
      <alignment horizontal="center"/>
    </xf>
    <xf numFmtId="0" fontId="26" fillId="0" borderId="36" xfId="0" applyFont="1" applyBorder="1"/>
    <xf numFmtId="43" fontId="26" fillId="0" borderId="34" xfId="143" applyFont="1" applyBorder="1" applyAlignment="1"/>
    <xf numFmtId="43" fontId="26" fillId="0" borderId="34" xfId="143" applyFont="1" applyFill="1" applyBorder="1" applyAlignment="1">
      <alignment horizontal="right"/>
    </xf>
    <xf numFmtId="0" fontId="26" fillId="0" borderId="34" xfId="0" applyFont="1" applyBorder="1"/>
    <xf numFmtId="43" fontId="26" fillId="0" borderId="3" xfId="143" applyFont="1" applyFill="1" applyBorder="1" applyAlignment="1">
      <alignment horizontal="center"/>
    </xf>
    <xf numFmtId="43" fontId="26" fillId="0" borderId="0" xfId="143" applyFont="1" applyBorder="1" applyAlignment="1"/>
    <xf numFmtId="0" fontId="26" fillId="15" borderId="31" xfId="271" applyFont="1" applyFill="1" applyBorder="1" applyAlignment="1">
      <alignment horizontal="center"/>
    </xf>
    <xf numFmtId="0" fontId="26" fillId="0" borderId="37" xfId="215" applyFont="1" applyBorder="1"/>
    <xf numFmtId="43" fontId="26" fillId="0" borderId="25" xfId="143" applyFont="1" applyFill="1" applyBorder="1" applyAlignment="1">
      <alignment horizontal="right"/>
    </xf>
    <xf numFmtId="0" fontId="26" fillId="15" borderId="28" xfId="271" applyFont="1" applyFill="1" applyBorder="1" applyAlignment="1">
      <alignment horizontal="center"/>
    </xf>
    <xf numFmtId="0" fontId="26" fillId="0" borderId="29" xfId="271" applyFont="1" applyBorder="1" applyAlignment="1">
      <alignment horizontal="center"/>
    </xf>
    <xf numFmtId="0" fontId="26" fillId="0" borderId="38" xfId="271" applyFont="1" applyBorder="1" applyAlignment="1">
      <alignment horizontal="center"/>
    </xf>
    <xf numFmtId="43" fontId="26" fillId="0" borderId="28" xfId="141" applyFont="1" applyFill="1" applyBorder="1" applyAlignment="1">
      <alignment horizontal="center"/>
    </xf>
    <xf numFmtId="43" fontId="26" fillId="0" borderId="28" xfId="143" applyFont="1" applyFill="1" applyBorder="1" applyAlignment="1">
      <alignment horizontal="center"/>
    </xf>
    <xf numFmtId="43" fontId="35" fillId="0" borderId="8" xfId="143" applyFont="1" applyFill="1" applyBorder="1" applyAlignment="1"/>
    <xf numFmtId="187" fontId="26" fillId="0" borderId="0" xfId="271" applyNumberFormat="1" applyFont="1"/>
    <xf numFmtId="0" fontId="26" fillId="15" borderId="28" xfId="0" applyFont="1" applyFill="1" applyBorder="1" applyAlignment="1">
      <alignment horizontal="center"/>
    </xf>
    <xf numFmtId="187" fontId="26" fillId="0" borderId="8" xfId="383" applyNumberFormat="1" applyFont="1" applyFill="1" applyBorder="1" applyAlignment="1">
      <alignment horizontal="center"/>
    </xf>
    <xf numFmtId="187" fontId="35" fillId="0" borderId="8" xfId="383" applyNumberFormat="1" applyFont="1" applyFill="1" applyBorder="1" applyAlignment="1">
      <alignment horizontal="center"/>
    </xf>
    <xf numFmtId="0" fontId="26" fillId="16" borderId="38" xfId="271" applyFont="1" applyFill="1" applyBorder="1" applyAlignment="1">
      <alignment horizontal="left"/>
    </xf>
    <xf numFmtId="43" fontId="26" fillId="15" borderId="28" xfId="141" applyFont="1" applyFill="1" applyBorder="1" applyAlignment="1">
      <alignment horizontal="center"/>
    </xf>
    <xf numFmtId="0" fontId="26" fillId="15" borderId="39" xfId="271" applyFont="1" applyFill="1" applyBorder="1" applyAlignment="1">
      <alignment horizontal="center"/>
    </xf>
    <xf numFmtId="0" fontId="35" fillId="15" borderId="39" xfId="271" applyFont="1" applyFill="1" applyBorder="1" applyAlignment="1">
      <alignment horizontal="center"/>
    </xf>
    <xf numFmtId="43" fontId="35" fillId="0" borderId="28" xfId="141" applyFont="1" applyFill="1" applyBorder="1" applyAlignment="1">
      <alignment horizontal="center"/>
    </xf>
    <xf numFmtId="0" fontId="26" fillId="15" borderId="34" xfId="271" applyFont="1" applyFill="1" applyBorder="1" applyAlignment="1">
      <alignment horizontal="center"/>
    </xf>
    <xf numFmtId="0" fontId="26" fillId="0" borderId="35" xfId="271" applyFont="1" applyBorder="1" applyAlignment="1">
      <alignment horizontal="center"/>
    </xf>
    <xf numFmtId="0" fontId="26" fillId="0" borderId="36" xfId="271" applyFont="1" applyBorder="1"/>
    <xf numFmtId="43" fontId="26" fillId="0" borderId="39" xfId="141" applyFont="1" applyFill="1" applyBorder="1" applyAlignment="1">
      <alignment horizontal="center"/>
    </xf>
    <xf numFmtId="43" fontId="26" fillId="0" borderId="39" xfId="143" applyFont="1" applyFill="1" applyBorder="1" applyAlignment="1">
      <alignment horizontal="center"/>
    </xf>
    <xf numFmtId="0" fontId="26" fillId="15" borderId="3" xfId="271" applyFont="1" applyFill="1" applyBorder="1" applyAlignment="1">
      <alignment horizontal="center"/>
    </xf>
    <xf numFmtId="43" fontId="26" fillId="0" borderId="3" xfId="141" applyFont="1" applyFill="1" applyBorder="1" applyAlignment="1">
      <alignment horizontal="center"/>
    </xf>
    <xf numFmtId="0" fontId="26" fillId="17" borderId="0" xfId="271" applyFont="1" applyFill="1"/>
    <xf numFmtId="0" fontId="26" fillId="0" borderId="40" xfId="271" applyFont="1" applyBorder="1" applyAlignment="1">
      <alignment horizontal="center"/>
    </xf>
    <xf numFmtId="0" fontId="26" fillId="0" borderId="41" xfId="271" applyFont="1" applyBorder="1"/>
    <xf numFmtId="0" fontId="26" fillId="0" borderId="29" xfId="271" quotePrefix="1" applyFont="1" applyBorder="1" applyAlignment="1">
      <alignment horizontal="center"/>
    </xf>
    <xf numFmtId="0" fontId="26" fillId="15" borderId="8" xfId="271" applyFont="1" applyFill="1" applyBorder="1" applyAlignment="1">
      <alignment horizontal="center"/>
    </xf>
    <xf numFmtId="0" fontId="26" fillId="0" borderId="7" xfId="271" applyFont="1" applyBorder="1" applyAlignment="1">
      <alignment horizontal="center"/>
    </xf>
    <xf numFmtId="43" fontId="26" fillId="0" borderId="8" xfId="141" applyFont="1" applyFill="1" applyBorder="1" applyAlignment="1">
      <alignment horizontal="center"/>
    </xf>
    <xf numFmtId="43" fontId="26" fillId="0" borderId="8" xfId="143" applyFont="1" applyFill="1" applyBorder="1" applyAlignment="1">
      <alignment horizontal="right"/>
    </xf>
    <xf numFmtId="0" fontId="26" fillId="0" borderId="42" xfId="0" applyFont="1" applyBorder="1" applyAlignment="1">
      <alignment horizontal="center"/>
    </xf>
    <xf numFmtId="43" fontId="26" fillId="0" borderId="27" xfId="141" applyFont="1" applyFill="1" applyBorder="1" applyAlignment="1">
      <alignment horizontal="center" vertical="center"/>
    </xf>
    <xf numFmtId="43" fontId="26" fillId="0" borderId="25" xfId="141" applyFont="1" applyFill="1" applyBorder="1" applyAlignment="1">
      <alignment horizontal="center" vertical="center"/>
    </xf>
    <xf numFmtId="43" fontId="26" fillId="0" borderId="25" xfId="141" applyFont="1" applyFill="1" applyBorder="1" applyAlignment="1">
      <alignment horizontal="right"/>
    </xf>
    <xf numFmtId="0" fontId="26" fillId="0" borderId="0" xfId="82" applyFont="1" applyAlignment="1">
      <alignment horizontal="left"/>
    </xf>
    <xf numFmtId="0" fontId="26" fillId="0" borderId="38" xfId="271" applyFont="1" applyBorder="1" applyAlignment="1">
      <alignment horizontal="left" vertical="center"/>
    </xf>
    <xf numFmtId="43" fontId="26" fillId="0" borderId="30" xfId="141" applyFont="1" applyFill="1" applyBorder="1" applyAlignment="1">
      <alignment horizontal="center" vertical="center"/>
    </xf>
    <xf numFmtId="43" fontId="26" fillId="0" borderId="28" xfId="141" applyFont="1" applyFill="1" applyBorder="1" applyAlignment="1">
      <alignment horizontal="center" vertical="center"/>
    </xf>
    <xf numFmtId="43" fontId="26" fillId="0" borderId="28" xfId="50" applyFont="1" applyFill="1" applyBorder="1" applyAlignment="1">
      <alignment horizontal="center" vertical="center"/>
    </xf>
    <xf numFmtId="187" fontId="35" fillId="0" borderId="8" xfId="384" applyNumberFormat="1" applyFont="1" applyFill="1" applyBorder="1" applyAlignment="1">
      <alignment horizontal="center" vertical="center"/>
    </xf>
    <xf numFmtId="187" fontId="26" fillId="0" borderId="28" xfId="49" applyNumberFormat="1" applyFont="1" applyFill="1" applyBorder="1" applyAlignment="1">
      <alignment horizontal="center"/>
    </xf>
    <xf numFmtId="187" fontId="26" fillId="0" borderId="8" xfId="49" applyNumberFormat="1" applyFont="1" applyFill="1" applyBorder="1" applyAlignment="1">
      <alignment horizontal="center"/>
    </xf>
    <xf numFmtId="187" fontId="26" fillId="0" borderId="0" xfId="49" applyNumberFormat="1" applyFont="1" applyFill="1" applyBorder="1" applyAlignment="1">
      <alignment horizontal="center"/>
    </xf>
    <xf numFmtId="187" fontId="26" fillId="15" borderId="28" xfId="49" applyNumberFormat="1" applyFont="1" applyFill="1" applyBorder="1" applyAlignment="1">
      <alignment horizontal="center"/>
    </xf>
    <xf numFmtId="0" fontId="26" fillId="0" borderId="41" xfId="271" applyFont="1" applyBorder="1" applyAlignment="1">
      <alignment horizontal="center"/>
    </xf>
    <xf numFmtId="0" fontId="26" fillId="15" borderId="44" xfId="271" applyFont="1" applyFill="1" applyBorder="1"/>
    <xf numFmtId="187" fontId="26" fillId="15" borderId="39" xfId="49" applyNumberFormat="1" applyFont="1" applyFill="1" applyBorder="1" applyAlignment="1">
      <alignment horizontal="center"/>
    </xf>
    <xf numFmtId="187" fontId="26" fillId="15" borderId="8" xfId="49" applyNumberFormat="1" applyFont="1" applyFill="1" applyBorder="1" applyAlignment="1">
      <alignment horizontal="center"/>
    </xf>
    <xf numFmtId="187" fontId="26" fillId="15" borderId="8" xfId="49" applyNumberFormat="1" applyFont="1" applyFill="1" applyBorder="1" applyAlignment="1">
      <alignment horizontal="right"/>
    </xf>
    <xf numFmtId="43" fontId="26" fillId="0" borderId="39" xfId="141" applyFont="1" applyFill="1" applyBorder="1" applyAlignment="1">
      <alignment horizontal="center" vertical="center"/>
    </xf>
    <xf numFmtId="43" fontId="26" fillId="0" borderId="8" xfId="141" applyFont="1" applyFill="1" applyBorder="1" applyAlignment="1">
      <alignment horizontal="center" vertical="center"/>
    </xf>
    <xf numFmtId="43" fontId="26" fillId="0" borderId="0" xfId="141" applyFont="1" applyFill="1" applyBorder="1" applyAlignment="1">
      <alignment horizontal="center"/>
    </xf>
    <xf numFmtId="43" fontId="26" fillId="0" borderId="8" xfId="143" applyFont="1" applyFill="1" applyBorder="1" applyAlignment="1">
      <alignment horizontal="center"/>
    </xf>
    <xf numFmtId="0" fontId="26" fillId="15" borderId="13" xfId="271" applyFont="1" applyFill="1" applyBorder="1" applyAlignment="1">
      <alignment horizontal="center"/>
    </xf>
    <xf numFmtId="0" fontId="26" fillId="15" borderId="30" xfId="271" applyFont="1" applyFill="1" applyBorder="1" applyAlignment="1">
      <alignment horizontal="center"/>
    </xf>
    <xf numFmtId="187" fontId="26" fillId="15" borderId="28" xfId="49" applyNumberFormat="1" applyFont="1" applyFill="1" applyBorder="1" applyAlignment="1">
      <alignment horizontal="right"/>
    </xf>
    <xf numFmtId="43" fontId="26" fillId="0" borderId="30" xfId="141" applyFont="1" applyFill="1" applyBorder="1" applyAlignment="1">
      <alignment horizontal="center"/>
    </xf>
    <xf numFmtId="187" fontId="26" fillId="0" borderId="0" xfId="383" applyNumberFormat="1" applyFont="1" applyFill="1" applyBorder="1" applyAlignment="1">
      <alignment horizontal="center"/>
    </xf>
    <xf numFmtId="0" fontId="26" fillId="0" borderId="30" xfId="49" applyNumberFormat="1" applyFont="1" applyFill="1" applyBorder="1" applyAlignment="1">
      <alignment horizontal="center"/>
    </xf>
    <xf numFmtId="0" fontId="26" fillId="0" borderId="41" xfId="271" quotePrefix="1" applyFont="1" applyBorder="1" applyAlignment="1">
      <alignment horizontal="center"/>
    </xf>
    <xf numFmtId="0" fontId="26" fillId="0" borderId="44" xfId="49" applyNumberFormat="1" applyFont="1" applyFill="1" applyBorder="1" applyAlignment="1">
      <alignment horizontal="left"/>
    </xf>
    <xf numFmtId="0" fontId="26" fillId="0" borderId="2" xfId="271" quotePrefix="1" applyFont="1" applyBorder="1" applyAlignment="1">
      <alignment horizontal="center"/>
    </xf>
    <xf numFmtId="43" fontId="26" fillId="0" borderId="33" xfId="141" applyFont="1" applyFill="1" applyBorder="1" applyAlignment="1">
      <alignment horizontal="center"/>
    </xf>
    <xf numFmtId="0" fontId="26" fillId="0" borderId="37" xfId="271" quotePrefix="1" applyFont="1" applyBorder="1" applyAlignment="1">
      <alignment horizontal="center"/>
    </xf>
    <xf numFmtId="43" fontId="26" fillId="0" borderId="13" xfId="141" applyFont="1" applyFill="1" applyBorder="1" applyAlignment="1">
      <alignment horizontal="center"/>
    </xf>
    <xf numFmtId="0" fontId="26" fillId="0" borderId="13" xfId="49" applyNumberFormat="1" applyFont="1" applyFill="1" applyBorder="1" applyAlignment="1">
      <alignment horizontal="left"/>
    </xf>
    <xf numFmtId="0" fontId="26" fillId="0" borderId="33" xfId="49" applyNumberFormat="1" applyFont="1" applyFill="1" applyBorder="1" applyAlignment="1">
      <alignment horizontal="left"/>
    </xf>
    <xf numFmtId="43" fontId="26" fillId="0" borderId="37" xfId="141" applyFont="1" applyFill="1" applyBorder="1" applyAlignment="1">
      <alignment horizontal="center"/>
    </xf>
    <xf numFmtId="43" fontId="26" fillId="0" borderId="16" xfId="141" applyFont="1" applyFill="1" applyBorder="1" applyAlignment="1">
      <alignment horizontal="center"/>
    </xf>
    <xf numFmtId="0" fontId="26" fillId="0" borderId="16" xfId="49" applyNumberFormat="1" applyFont="1" applyFill="1" applyBorder="1" applyAlignment="1">
      <alignment horizontal="left"/>
    </xf>
    <xf numFmtId="0" fontId="26" fillId="0" borderId="40" xfId="0" applyFont="1" applyBorder="1" applyAlignment="1">
      <alignment horizontal="center"/>
    </xf>
    <xf numFmtId="43" fontId="26" fillId="0" borderId="39" xfId="143" applyFont="1" applyBorder="1" applyAlignment="1"/>
    <xf numFmtId="0" fontId="26" fillId="0" borderId="39" xfId="0" applyFont="1" applyBorder="1" applyAlignment="1">
      <alignment horizontal="center"/>
    </xf>
    <xf numFmtId="0" fontId="26" fillId="0" borderId="24" xfId="0" applyFont="1" applyBorder="1"/>
    <xf numFmtId="43" fontId="26" fillId="0" borderId="18" xfId="143" applyFont="1" applyBorder="1" applyAlignment="1"/>
    <xf numFmtId="43" fontId="26" fillId="0" borderId="18" xfId="143" applyFont="1" applyFill="1" applyBorder="1" applyAlignment="1">
      <alignment horizontal="right"/>
    </xf>
    <xf numFmtId="0" fontId="26" fillId="0" borderId="30" xfId="0" applyFont="1" applyBorder="1"/>
    <xf numFmtId="0" fontId="26" fillId="0" borderId="44" xfId="0" applyFont="1" applyBorder="1"/>
    <xf numFmtId="43" fontId="26" fillId="0" borderId="39" xfId="143" applyFont="1" applyFill="1" applyBorder="1" applyAlignment="1">
      <alignment horizontal="right"/>
    </xf>
    <xf numFmtId="0" fontId="26" fillId="0" borderId="43" xfId="0" applyFont="1" applyBorder="1"/>
    <xf numFmtId="0" fontId="26" fillId="0" borderId="42" xfId="271" quotePrefix="1" applyFont="1" applyBorder="1" applyAlignment="1">
      <alignment horizontal="center"/>
    </xf>
    <xf numFmtId="0" fontId="26" fillId="0" borderId="27" xfId="49" applyNumberFormat="1" applyFont="1" applyFill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5" fillId="14" borderId="14" xfId="217" applyFont="1" applyFill="1" applyBorder="1" applyAlignment="1">
      <alignment horizontal="center"/>
    </xf>
    <xf numFmtId="43" fontId="25" fillId="14" borderId="14" xfId="143" applyFont="1" applyFill="1" applyBorder="1" applyAlignment="1">
      <alignment horizontal="center"/>
    </xf>
    <xf numFmtId="188" fontId="31" fillId="14" borderId="14" xfId="143" applyNumberFormat="1" applyFont="1" applyFill="1" applyBorder="1"/>
    <xf numFmtId="188" fontId="25" fillId="0" borderId="8" xfId="143" applyNumberFormat="1" applyFont="1" applyBorder="1" applyAlignment="1">
      <alignment horizontal="center"/>
    </xf>
    <xf numFmtId="0" fontId="26" fillId="14" borderId="5" xfId="271" applyFont="1" applyFill="1" applyBorder="1" applyAlignment="1">
      <alignment horizontal="center"/>
    </xf>
    <xf numFmtId="0" fontId="26" fillId="14" borderId="15" xfId="271" quotePrefix="1" applyFont="1" applyFill="1" applyBorder="1" applyAlignment="1">
      <alignment horizontal="center"/>
    </xf>
    <xf numFmtId="43" fontId="26" fillId="14" borderId="9" xfId="141" applyFont="1" applyFill="1" applyBorder="1" applyAlignment="1">
      <alignment horizontal="center"/>
    </xf>
    <xf numFmtId="43" fontId="26" fillId="14" borderId="15" xfId="141" applyFont="1" applyFill="1" applyBorder="1" applyAlignment="1">
      <alignment horizontal="center"/>
    </xf>
    <xf numFmtId="43" fontId="26" fillId="14" borderId="5" xfId="143" applyFont="1" applyFill="1" applyBorder="1" applyAlignment="1">
      <alignment horizontal="center"/>
    </xf>
    <xf numFmtId="0" fontId="26" fillId="14" borderId="3" xfId="271" applyFont="1" applyFill="1" applyBorder="1" applyAlignment="1">
      <alignment horizontal="center"/>
    </xf>
    <xf numFmtId="0" fontId="26" fillId="14" borderId="2" xfId="271" quotePrefix="1" applyFont="1" applyFill="1" applyBorder="1" applyAlignment="1">
      <alignment horizontal="center"/>
    </xf>
    <xf numFmtId="0" fontId="26" fillId="14" borderId="16" xfId="49" applyNumberFormat="1" applyFont="1" applyFill="1" applyBorder="1" applyAlignment="1">
      <alignment horizontal="center"/>
    </xf>
    <xf numFmtId="43" fontId="26" fillId="14" borderId="16" xfId="141" applyFont="1" applyFill="1" applyBorder="1" applyAlignment="1">
      <alignment horizontal="center"/>
    </xf>
    <xf numFmtId="43" fontId="26" fillId="14" borderId="2" xfId="141" applyFont="1" applyFill="1" applyBorder="1" applyAlignment="1">
      <alignment horizontal="center"/>
    </xf>
    <xf numFmtId="43" fontId="26" fillId="14" borderId="3" xfId="143" applyFont="1" applyFill="1" applyBorder="1" applyAlignment="1">
      <alignment horizontal="center"/>
    </xf>
    <xf numFmtId="43" fontId="26" fillId="14" borderId="3" xfId="141" applyFont="1" applyFill="1" applyBorder="1" applyAlignment="1">
      <alignment horizontal="center"/>
    </xf>
    <xf numFmtId="43" fontId="26" fillId="14" borderId="16" xfId="143" applyFont="1" applyFill="1" applyBorder="1" applyAlignment="1">
      <alignment horizontal="center"/>
    </xf>
    <xf numFmtId="205" fontId="26" fillId="14" borderId="3" xfId="49" quotePrefix="1" applyNumberFormat="1" applyFont="1" applyFill="1" applyBorder="1" applyAlignment="1">
      <alignment horizontal="center"/>
    </xf>
    <xf numFmtId="0" fontId="26" fillId="14" borderId="2" xfId="271" applyFont="1" applyFill="1" applyBorder="1" applyAlignment="1">
      <alignment horizontal="center"/>
    </xf>
    <xf numFmtId="0" fontId="26" fillId="14" borderId="16" xfId="271" applyFont="1" applyFill="1" applyBorder="1" applyAlignment="1">
      <alignment horizontal="center"/>
    </xf>
    <xf numFmtId="187" fontId="26" fillId="14" borderId="3" xfId="49" applyNumberFormat="1" applyFont="1" applyFill="1" applyBorder="1" applyAlignment="1">
      <alignment horizontal="center"/>
    </xf>
    <xf numFmtId="187" fontId="26" fillId="14" borderId="3" xfId="49" applyNumberFormat="1" applyFont="1" applyFill="1" applyBorder="1" applyAlignment="1">
      <alignment horizontal="right"/>
    </xf>
    <xf numFmtId="43" fontId="26" fillId="14" borderId="3" xfId="141" applyFont="1" applyFill="1" applyBorder="1" applyAlignment="1">
      <alignment horizontal="center" vertical="center"/>
    </xf>
    <xf numFmtId="0" fontId="26" fillId="14" borderId="14" xfId="271" applyFont="1" applyFill="1" applyBorder="1" applyAlignment="1">
      <alignment horizontal="center"/>
    </xf>
    <xf numFmtId="0" fontId="26" fillId="14" borderId="2" xfId="215" applyFont="1" applyFill="1" applyBorder="1" applyAlignment="1">
      <alignment horizontal="center"/>
    </xf>
    <xf numFmtId="43" fontId="26" fillId="14" borderId="3" xfId="143" applyFont="1" applyFill="1" applyBorder="1" applyAlignment="1">
      <alignment horizontal="right"/>
    </xf>
    <xf numFmtId="0" fontId="26" fillId="14" borderId="3" xfId="0" applyFont="1" applyFill="1" applyBorder="1" applyAlignment="1">
      <alignment horizontal="center"/>
    </xf>
    <xf numFmtId="0" fontId="26" fillId="14" borderId="14" xfId="0" applyFont="1" applyFill="1" applyBorder="1" applyAlignment="1">
      <alignment horizontal="center"/>
    </xf>
    <xf numFmtId="0" fontId="26" fillId="14" borderId="16" xfId="0" applyFont="1" applyFill="1" applyBorder="1" applyAlignment="1">
      <alignment horizontal="center"/>
    </xf>
    <xf numFmtId="187" fontId="26" fillId="14" borderId="3" xfId="143" applyNumberFormat="1" applyFont="1" applyFill="1" applyBorder="1" applyAlignment="1">
      <alignment horizontal="center"/>
    </xf>
    <xf numFmtId="0" fontId="26" fillId="14" borderId="3" xfId="0" applyFont="1" applyFill="1" applyBorder="1"/>
    <xf numFmtId="43" fontId="25" fillId="14" borderId="3" xfId="143" applyFont="1" applyFill="1" applyBorder="1" applyAlignment="1">
      <alignment horizontal="center"/>
    </xf>
    <xf numFmtId="43" fontId="25" fillId="14" borderId="2" xfId="143" applyFont="1" applyFill="1" applyBorder="1" applyAlignment="1">
      <alignment horizontal="center"/>
    </xf>
    <xf numFmtId="43" fontId="25" fillId="14" borderId="3" xfId="143" applyFont="1" applyFill="1" applyBorder="1" applyAlignment="1">
      <alignment horizontal="center" vertical="top" wrapText="1"/>
    </xf>
    <xf numFmtId="0" fontId="26" fillId="14" borderId="9" xfId="49" applyNumberFormat="1" applyFont="1" applyFill="1" applyBorder="1" applyAlignment="1">
      <alignment horizontal="center"/>
    </xf>
    <xf numFmtId="188" fontId="25" fillId="0" borderId="28" xfId="143" applyNumberFormat="1" applyFont="1" applyBorder="1"/>
    <xf numFmtId="43" fontId="25" fillId="0" borderId="28" xfId="143" applyFont="1" applyBorder="1" applyAlignment="1">
      <alignment horizontal="left"/>
    </xf>
    <xf numFmtId="43" fontId="25" fillId="0" borderId="29" xfId="143" applyFont="1" applyBorder="1"/>
    <xf numFmtId="188" fontId="25" fillId="0" borderId="28" xfId="143" applyNumberFormat="1" applyFont="1" applyBorder="1" applyAlignment="1">
      <alignment horizontal="center"/>
    </xf>
    <xf numFmtId="0" fontId="25" fillId="0" borderId="29" xfId="217" applyFont="1" applyBorder="1" applyAlignment="1">
      <alignment horizontal="center"/>
    </xf>
    <xf numFmtId="0" fontId="25" fillId="0" borderId="28" xfId="217" applyFont="1" applyBorder="1" applyAlignment="1">
      <alignment horizontal="center"/>
    </xf>
    <xf numFmtId="10" fontId="26" fillId="15" borderId="18" xfId="0" applyNumberFormat="1" applyFont="1" applyFill="1" applyBorder="1"/>
    <xf numFmtId="43" fontId="26" fillId="0" borderId="8" xfId="143" applyFont="1" applyBorder="1" applyAlignment="1">
      <alignment horizontal="center"/>
    </xf>
    <xf numFmtId="2" fontId="26" fillId="0" borderId="28" xfId="0" applyNumberFormat="1" applyFont="1" applyBorder="1" applyAlignment="1">
      <alignment horizontal="center"/>
    </xf>
    <xf numFmtId="0" fontId="26" fillId="0" borderId="0" xfId="215" applyFont="1" applyAlignment="1">
      <alignment horizontal="center"/>
    </xf>
    <xf numFmtId="0" fontId="26" fillId="15" borderId="25" xfId="271" applyFont="1" applyFill="1" applyBorder="1" applyAlignment="1">
      <alignment horizontal="center"/>
    </xf>
    <xf numFmtId="205" fontId="26" fillId="15" borderId="28" xfId="49" quotePrefix="1" applyNumberFormat="1" applyFont="1" applyFill="1" applyBorder="1" applyAlignment="1">
      <alignment horizontal="center"/>
    </xf>
    <xf numFmtId="205" fontId="26" fillId="15" borderId="39" xfId="49" quotePrefix="1" applyNumberFormat="1" applyFont="1" applyFill="1" applyBorder="1" applyAlignment="1">
      <alignment horizontal="center"/>
    </xf>
    <xf numFmtId="205" fontId="26" fillId="15" borderId="8" xfId="49" quotePrefix="1" applyNumberFormat="1" applyFont="1" applyFill="1" applyBorder="1" applyAlignment="1">
      <alignment horizontal="center"/>
    </xf>
    <xf numFmtId="0" fontId="26" fillId="0" borderId="0" xfId="271" applyFont="1" applyAlignment="1">
      <alignment horizontal="center"/>
    </xf>
    <xf numFmtId="192" fontId="26" fillId="15" borderId="8" xfId="49" quotePrefix="1" applyNumberFormat="1" applyFont="1" applyFill="1" applyBorder="1" applyAlignment="1">
      <alignment horizontal="center"/>
    </xf>
    <xf numFmtId="43" fontId="26" fillId="0" borderId="27" xfId="141" applyFont="1" applyFill="1" applyBorder="1" applyAlignment="1">
      <alignment horizontal="center"/>
    </xf>
    <xf numFmtId="192" fontId="26" fillId="15" borderId="31" xfId="49" quotePrefix="1" applyNumberFormat="1" applyFont="1" applyFill="1" applyBorder="1" applyAlignment="1">
      <alignment horizontal="center"/>
    </xf>
    <xf numFmtId="0" fontId="26" fillId="0" borderId="0" xfId="271" quotePrefix="1" applyFont="1" applyAlignment="1">
      <alignment horizontal="center"/>
    </xf>
    <xf numFmtId="2" fontId="26" fillId="15" borderId="8" xfId="271" applyNumberFormat="1" applyFont="1" applyFill="1" applyBorder="1" applyAlignment="1">
      <alignment horizontal="center"/>
    </xf>
    <xf numFmtId="43" fontId="25" fillId="0" borderId="32" xfId="143" applyFont="1" applyBorder="1"/>
    <xf numFmtId="43" fontId="25" fillId="0" borderId="28" xfId="143" applyFont="1" applyBorder="1"/>
    <xf numFmtId="0" fontId="25" fillId="0" borderId="32" xfId="217" applyFont="1" applyBorder="1" applyAlignment="1">
      <alignment horizontal="center"/>
    </xf>
    <xf numFmtId="43" fontId="25" fillId="0" borderId="5" xfId="143" quotePrefix="1" applyFont="1" applyFill="1" applyBorder="1" applyAlignment="1">
      <alignment horizontal="left" vertical="center" shrinkToFit="1"/>
    </xf>
    <xf numFmtId="43" fontId="25" fillId="0" borderId="15" xfId="143" applyFont="1" applyFill="1" applyBorder="1" applyAlignment="1">
      <alignment horizontal="left"/>
    </xf>
    <xf numFmtId="43" fontId="25" fillId="9" borderId="10" xfId="143" applyFont="1" applyFill="1" applyBorder="1"/>
    <xf numFmtId="43" fontId="25" fillId="0" borderId="30" xfId="143" applyFont="1" applyBorder="1"/>
    <xf numFmtId="43" fontId="25" fillId="0" borderId="5" xfId="143" applyFont="1" applyFill="1" applyBorder="1" applyAlignment="1">
      <alignment horizontal="center" vertical="center"/>
    </xf>
    <xf numFmtId="188" fontId="25" fillId="0" borderId="13" xfId="143" applyNumberFormat="1" applyFont="1" applyBorder="1"/>
    <xf numFmtId="188" fontId="25" fillId="0" borderId="12" xfId="143" applyNumberFormat="1" applyFont="1" applyBorder="1"/>
    <xf numFmtId="43" fontId="25" fillId="0" borderId="11" xfId="143" applyFont="1" applyBorder="1"/>
    <xf numFmtId="0" fontId="25" fillId="6" borderId="3" xfId="0" applyFont="1" applyFill="1" applyBorder="1" applyAlignment="1">
      <alignment horizontal="left"/>
    </xf>
    <xf numFmtId="0" fontId="25" fillId="9" borderId="3" xfId="0" applyFont="1" applyFill="1" applyBorder="1" applyAlignment="1">
      <alignment horizontal="left"/>
    </xf>
    <xf numFmtId="0" fontId="25" fillId="12" borderId="0" xfId="0" applyFont="1" applyFill="1" applyAlignment="1">
      <alignment horizontal="left"/>
    </xf>
    <xf numFmtId="0" fontId="25" fillId="0" borderId="30" xfId="143" applyNumberFormat="1" applyFont="1" applyBorder="1"/>
    <xf numFmtId="0" fontId="25" fillId="0" borderId="28" xfId="143" applyNumberFormat="1" applyFont="1" applyBorder="1" applyAlignment="1">
      <alignment horizontal="center"/>
    </xf>
    <xf numFmtId="43" fontId="31" fillId="0" borderId="14" xfId="143" applyFont="1" applyBorder="1"/>
    <xf numFmtId="43" fontId="25" fillId="8" borderId="11" xfId="143" applyFont="1" applyFill="1" applyBorder="1" applyAlignment="1" applyProtection="1"/>
    <xf numFmtId="43" fontId="25" fillId="13" borderId="12" xfId="143" applyFont="1" applyFill="1" applyBorder="1" applyAlignment="1">
      <alignment horizontal="center"/>
    </xf>
    <xf numFmtId="43" fontId="25" fillId="7" borderId="18" xfId="143" applyFont="1" applyFill="1" applyBorder="1" applyAlignment="1"/>
    <xf numFmtId="43" fontId="27" fillId="0" borderId="5" xfId="143" applyFont="1" applyBorder="1"/>
    <xf numFmtId="43" fontId="25" fillId="6" borderId="3" xfId="143" applyFont="1" applyFill="1" applyBorder="1"/>
    <xf numFmtId="43" fontId="25" fillId="12" borderId="10" xfId="143" applyFont="1" applyFill="1" applyBorder="1"/>
    <xf numFmtId="43" fontId="25" fillId="0" borderId="5" xfId="143" applyFont="1" applyFill="1" applyBorder="1" applyAlignment="1">
      <alignment horizontal="left"/>
    </xf>
    <xf numFmtId="43" fontId="25" fillId="0" borderId="28" xfId="143" applyFont="1" applyFill="1" applyBorder="1" applyAlignment="1">
      <alignment horizontal="left"/>
    </xf>
    <xf numFmtId="43" fontId="25" fillId="0" borderId="28" xfId="143" applyFont="1" applyBorder="1" applyAlignment="1">
      <alignment vertical="center"/>
    </xf>
    <xf numFmtId="43" fontId="25" fillId="14" borderId="3" xfId="143" applyFont="1" applyFill="1" applyBorder="1" applyAlignment="1">
      <alignment horizontal="left"/>
    </xf>
    <xf numFmtId="43" fontId="25" fillId="14" borderId="5" xfId="143" applyFont="1" applyFill="1" applyBorder="1" applyAlignment="1">
      <alignment horizontal="left"/>
    </xf>
    <xf numFmtId="43" fontId="26" fillId="15" borderId="0" xfId="0" applyNumberFormat="1" applyFont="1" applyFill="1"/>
    <xf numFmtId="0" fontId="25" fillId="0" borderId="0" xfId="0" applyFont="1"/>
    <xf numFmtId="43" fontId="25" fillId="0" borderId="0" xfId="24" applyFont="1" applyAlignment="1"/>
    <xf numFmtId="188" fontId="25" fillId="0" borderId="0" xfId="24" applyNumberFormat="1" applyFont="1" applyAlignment="1"/>
    <xf numFmtId="188" fontId="25" fillId="0" borderId="0" xfId="24" applyNumberFormat="1" applyFont="1" applyAlignment="1">
      <alignment horizontal="left"/>
    </xf>
    <xf numFmtId="43" fontId="25" fillId="0" borderId="0" xfId="24" applyFont="1" applyAlignment="1">
      <alignment horizontal="right"/>
    </xf>
    <xf numFmtId="0" fontId="25" fillId="0" borderId="0" xfId="0" applyFont="1" applyAlignment="1">
      <alignment horizontal="right"/>
    </xf>
    <xf numFmtId="43" fontId="25" fillId="0" borderId="0" xfId="24" applyFont="1" applyAlignment="1">
      <alignment horizontal="center"/>
    </xf>
    <xf numFmtId="188" fontId="25" fillId="0" borderId="0" xfId="24" applyNumberFormat="1" applyFont="1" applyAlignment="1">
      <alignment horizontal="center"/>
    </xf>
    <xf numFmtId="14" fontId="25" fillId="0" borderId="0" xfId="24" applyNumberFormat="1" applyFont="1" applyAlignment="1">
      <alignment horizontal="center"/>
    </xf>
    <xf numFmtId="10" fontId="26" fillId="0" borderId="28" xfId="142" applyNumberFormat="1" applyFont="1" applyBorder="1"/>
    <xf numFmtId="0" fontId="26" fillId="0" borderId="29" xfId="0" quotePrefix="1" applyFont="1" applyBorder="1" applyAlignment="1">
      <alignment horizontal="center"/>
    </xf>
    <xf numFmtId="0" fontId="26" fillId="0" borderId="30" xfId="0" quotePrefix="1" applyFont="1" applyBorder="1"/>
    <xf numFmtId="0" fontId="26" fillId="0" borderId="38" xfId="0" applyFont="1" applyBorder="1" applyAlignment="1">
      <alignment horizontal="left"/>
    </xf>
    <xf numFmtId="0" fontId="26" fillId="0" borderId="38" xfId="271" applyFont="1" applyBorder="1" applyAlignment="1">
      <alignment horizontal="left"/>
    </xf>
    <xf numFmtId="0" fontId="26" fillId="0" borderId="30" xfId="49" applyNumberFormat="1" applyFont="1" applyFill="1" applyBorder="1" applyAlignment="1">
      <alignment horizontal="left"/>
    </xf>
    <xf numFmtId="0" fontId="26" fillId="0" borderId="38" xfId="49" applyNumberFormat="1" applyFont="1" applyFill="1" applyBorder="1" applyAlignment="1">
      <alignment horizontal="left"/>
    </xf>
    <xf numFmtId="43" fontId="26" fillId="0" borderId="30" xfId="141" applyFont="1" applyFill="1" applyBorder="1" applyAlignment="1">
      <alignment horizontal="left" vertical="center"/>
    </xf>
    <xf numFmtId="0" fontId="26" fillId="0" borderId="30" xfId="271" applyFont="1" applyBorder="1" applyAlignment="1">
      <alignment horizontal="left"/>
    </xf>
    <xf numFmtId="0" fontId="26" fillId="0" borderId="30" xfId="271" applyFont="1" applyBorder="1"/>
    <xf numFmtId="187" fontId="26" fillId="0" borderId="31" xfId="49" applyNumberFormat="1" applyFont="1" applyFill="1" applyBorder="1" applyAlignment="1">
      <alignment horizontal="center"/>
    </xf>
    <xf numFmtId="187" fontId="26" fillId="0" borderId="31" xfId="49" applyNumberFormat="1" applyFont="1" applyFill="1" applyBorder="1" applyAlignment="1">
      <alignment horizontal="right"/>
    </xf>
    <xf numFmtId="187" fontId="26" fillId="0" borderId="28" xfId="49" applyNumberFormat="1" applyFont="1" applyFill="1" applyBorder="1" applyAlignment="1">
      <alignment horizontal="right"/>
    </xf>
    <xf numFmtId="0" fontId="26" fillId="0" borderId="43" xfId="271" applyFont="1" applyBorder="1"/>
    <xf numFmtId="187" fontId="26" fillId="0" borderId="30" xfId="49" applyNumberFormat="1" applyFont="1" applyFill="1" applyBorder="1" applyAlignment="1">
      <alignment horizontal="center"/>
    </xf>
    <xf numFmtId="0" fontId="26" fillId="0" borderId="44" xfId="271" applyFont="1" applyBorder="1"/>
    <xf numFmtId="187" fontId="26" fillId="0" borderId="39" xfId="49" applyNumberFormat="1" applyFont="1" applyFill="1" applyBorder="1" applyAlignment="1">
      <alignment horizontal="center"/>
    </xf>
    <xf numFmtId="0" fontId="26" fillId="15" borderId="30" xfId="271" applyFont="1" applyFill="1" applyBorder="1"/>
    <xf numFmtId="187" fontId="26" fillId="15" borderId="31" xfId="49" applyNumberFormat="1" applyFont="1" applyFill="1" applyBorder="1" applyAlignment="1">
      <alignment horizontal="center"/>
    </xf>
    <xf numFmtId="187" fontId="26" fillId="15" borderId="31" xfId="49" applyNumberFormat="1" applyFont="1" applyFill="1" applyBorder="1" applyAlignment="1">
      <alignment horizontal="right"/>
    </xf>
    <xf numFmtId="0" fontId="26" fillId="0" borderId="32" xfId="271" quotePrefix="1" applyFont="1" applyBorder="1" applyAlignment="1">
      <alignment horizontal="center"/>
    </xf>
    <xf numFmtId="0" fontId="26" fillId="0" borderId="44" xfId="271" applyFont="1" applyBorder="1" applyAlignment="1">
      <alignment horizontal="left"/>
    </xf>
    <xf numFmtId="0" fontId="26" fillId="0" borderId="37" xfId="49" applyNumberFormat="1" applyFont="1" applyFill="1" applyBorder="1" applyAlignment="1">
      <alignment horizontal="left"/>
    </xf>
    <xf numFmtId="0" fontId="26" fillId="0" borderId="33" xfId="271" applyFont="1" applyBorder="1" applyAlignment="1">
      <alignment horizontal="left"/>
    </xf>
    <xf numFmtId="0" fontId="26" fillId="0" borderId="38" xfId="271" quotePrefix="1" applyFont="1" applyBorder="1" applyAlignment="1">
      <alignment horizontal="center"/>
    </xf>
    <xf numFmtId="43" fontId="26" fillId="0" borderId="38" xfId="141" applyFont="1" applyFill="1" applyBorder="1" applyAlignment="1">
      <alignment horizontal="center"/>
    </xf>
    <xf numFmtId="43" fontId="25" fillId="0" borderId="5" xfId="143" applyFont="1" applyBorder="1" applyAlignment="1">
      <alignment horizontal="center"/>
    </xf>
    <xf numFmtId="43" fontId="25" fillId="0" borderId="12" xfId="143" applyFont="1" applyBorder="1" applyAlignment="1">
      <alignment horizontal="center"/>
    </xf>
    <xf numFmtId="43" fontId="25" fillId="0" borderId="29" xfId="143" applyFont="1" applyBorder="1" applyAlignment="1">
      <alignment horizontal="center"/>
    </xf>
    <xf numFmtId="43" fontId="25" fillId="0" borderId="7" xfId="143" applyFont="1" applyBorder="1" applyAlignment="1">
      <alignment horizontal="center"/>
    </xf>
    <xf numFmtId="43" fontId="25" fillId="0" borderId="28" xfId="143" applyFont="1" applyBorder="1" applyAlignment="1">
      <alignment horizontal="center"/>
    </xf>
    <xf numFmtId="43" fontId="25" fillId="0" borderId="14" xfId="143" applyFont="1" applyBorder="1"/>
    <xf numFmtId="43" fontId="25" fillId="14" borderId="3" xfId="143" applyFont="1" applyFill="1" applyBorder="1"/>
    <xf numFmtId="43" fontId="25" fillId="14" borderId="14" xfId="143" applyFont="1" applyFill="1" applyBorder="1"/>
    <xf numFmtId="43" fontId="31" fillId="14" borderId="14" xfId="143" applyFont="1" applyFill="1" applyBorder="1"/>
    <xf numFmtId="43" fontId="25" fillId="0" borderId="5" xfId="143" applyFont="1" applyBorder="1"/>
    <xf numFmtId="43" fontId="25" fillId="0" borderId="32" xfId="143" applyFont="1" applyBorder="1" applyAlignment="1">
      <alignment horizontal="center"/>
    </xf>
    <xf numFmtId="43" fontId="25" fillId="0" borderId="5" xfId="143" applyFont="1" applyFill="1" applyBorder="1"/>
    <xf numFmtId="43" fontId="25" fillId="0" borderId="5" xfId="143" applyFont="1" applyFill="1" applyBorder="1" applyAlignment="1">
      <alignment horizontal="center"/>
    </xf>
    <xf numFmtId="10" fontId="25" fillId="0" borderId="3" xfId="142" applyNumberFormat="1" applyFont="1" applyBorder="1"/>
    <xf numFmtId="10" fontId="25" fillId="0" borderId="3" xfId="143" applyNumberFormat="1" applyFont="1" applyBorder="1"/>
    <xf numFmtId="10" fontId="26" fillId="0" borderId="25" xfId="141" applyNumberFormat="1" applyFont="1" applyFill="1" applyBorder="1" applyAlignment="1">
      <alignment horizontal="center"/>
    </xf>
    <xf numFmtId="10" fontId="26" fillId="0" borderId="28" xfId="0" applyNumberFormat="1" applyFont="1" applyBorder="1"/>
    <xf numFmtId="10" fontId="26" fillId="0" borderId="18" xfId="0" applyNumberFormat="1" applyFont="1" applyBorder="1"/>
    <xf numFmtId="0" fontId="25" fillId="0" borderId="38" xfId="271" applyFont="1" applyBorder="1" applyAlignment="1">
      <alignment horizontal="left"/>
    </xf>
    <xf numFmtId="0" fontId="25" fillId="0" borderId="15" xfId="271" applyFont="1" applyBorder="1" applyAlignment="1">
      <alignment horizontal="left"/>
    </xf>
    <xf numFmtId="43" fontId="25" fillId="0" borderId="5" xfId="231" applyFont="1" applyFill="1" applyBorder="1" applyAlignment="1">
      <alignment horizontal="center"/>
    </xf>
    <xf numFmtId="43" fontId="25" fillId="0" borderId="3" xfId="231" applyFont="1" applyFill="1" applyBorder="1" applyAlignment="1">
      <alignment horizontal="center"/>
    </xf>
    <xf numFmtId="43" fontId="25" fillId="0" borderId="3" xfId="143" applyFont="1" applyFill="1" applyBorder="1" applyAlignment="1">
      <alignment horizontal="center"/>
    </xf>
    <xf numFmtId="0" fontId="25" fillId="0" borderId="2" xfId="271" applyFont="1" applyBorder="1" applyAlignment="1">
      <alignment horizontal="left"/>
    </xf>
    <xf numFmtId="43" fontId="25" fillId="0" borderId="12" xfId="231" applyFont="1" applyFill="1" applyBorder="1" applyAlignment="1">
      <alignment horizontal="center"/>
    </xf>
    <xf numFmtId="43" fontId="25" fillId="0" borderId="12" xfId="143" applyFont="1" applyFill="1" applyBorder="1" applyAlignment="1">
      <alignment horizontal="center"/>
    </xf>
    <xf numFmtId="0" fontId="25" fillId="0" borderId="10" xfId="271" applyFont="1" applyBorder="1" applyAlignment="1">
      <alignment horizontal="left"/>
    </xf>
    <xf numFmtId="0" fontId="25" fillId="0" borderId="4" xfId="271" applyFont="1" applyBorder="1" applyAlignment="1">
      <alignment horizontal="left"/>
    </xf>
    <xf numFmtId="0" fontId="25" fillId="0" borderId="3" xfId="49" applyNumberFormat="1" applyFont="1" applyFill="1" applyBorder="1" applyAlignment="1">
      <alignment horizontal="left"/>
    </xf>
    <xf numFmtId="0" fontId="25" fillId="18" borderId="12" xfId="49" applyNumberFormat="1" applyFont="1" applyFill="1" applyBorder="1" applyAlignment="1">
      <alignment horizontal="center"/>
    </xf>
    <xf numFmtId="43" fontId="25" fillId="18" borderId="3" xfId="217" applyNumberFormat="1" applyFont="1" applyFill="1" applyBorder="1"/>
    <xf numFmtId="0" fontId="25" fillId="18" borderId="3" xfId="217" applyFont="1" applyFill="1" applyBorder="1"/>
    <xf numFmtId="0" fontId="25" fillId="0" borderId="3" xfId="271" applyFont="1" applyBorder="1" applyAlignment="1">
      <alignment horizontal="left"/>
    </xf>
    <xf numFmtId="0" fontId="25" fillId="0" borderId="3" xfId="217" applyFont="1" applyBorder="1"/>
    <xf numFmtId="0" fontId="25" fillId="0" borderId="5" xfId="49" applyNumberFormat="1" applyFont="1" applyFill="1" applyBorder="1" applyAlignment="1">
      <alignment horizontal="left"/>
    </xf>
    <xf numFmtId="0" fontId="25" fillId="18" borderId="3" xfId="49" applyNumberFormat="1" applyFont="1" applyFill="1" applyBorder="1" applyAlignment="1">
      <alignment horizontal="center"/>
    </xf>
    <xf numFmtId="0" fontId="25" fillId="0" borderId="12" xfId="271" applyFont="1" applyBorder="1" applyAlignment="1">
      <alignment horizontal="left"/>
    </xf>
    <xf numFmtId="2" fontId="25" fillId="0" borderId="3" xfId="217" applyNumberFormat="1" applyFont="1" applyBorder="1"/>
    <xf numFmtId="2" fontId="25" fillId="18" borderId="3" xfId="217" applyNumberFormat="1" applyFont="1" applyFill="1" applyBorder="1"/>
    <xf numFmtId="188" fontId="25" fillId="0" borderId="3" xfId="143" applyNumberFormat="1" applyFont="1" applyBorder="1" applyAlignment="1">
      <alignment horizontal="center"/>
    </xf>
    <xf numFmtId="43" fontId="25" fillId="0" borderId="3" xfId="143" applyFont="1" applyBorder="1" applyAlignment="1">
      <alignment horizontal="center"/>
    </xf>
    <xf numFmtId="0" fontId="27" fillId="0" borderId="4" xfId="0" applyFont="1" applyBorder="1" applyAlignment="1">
      <alignment horizontal="left"/>
    </xf>
    <xf numFmtId="0" fontId="27" fillId="0" borderId="4" xfId="0" applyFont="1" applyBorder="1" applyAlignment="1">
      <alignment horizontal="center"/>
    </xf>
    <xf numFmtId="0" fontId="27" fillId="0" borderId="0" xfId="0" applyFont="1"/>
    <xf numFmtId="0" fontId="39" fillId="0" borderId="0" xfId="0" applyFont="1" applyAlignment="1">
      <alignment horizontal="right"/>
    </xf>
    <xf numFmtId="0" fontId="39" fillId="0" borderId="0" xfId="0" applyFont="1" applyAlignment="1">
      <alignment horizontal="left"/>
    </xf>
    <xf numFmtId="0" fontId="39" fillId="0" borderId="0" xfId="0" applyFont="1"/>
    <xf numFmtId="0" fontId="39" fillId="0" borderId="0" xfId="0" applyFont="1" applyAlignment="1">
      <alignment horizontal="center"/>
    </xf>
    <xf numFmtId="43" fontId="39" fillId="0" borderId="0" xfId="0" applyNumberFormat="1" applyFont="1" applyAlignment="1">
      <alignment horizontal="left"/>
    </xf>
    <xf numFmtId="203" fontId="39" fillId="0" borderId="0" xfId="0" applyNumberFormat="1" applyFont="1" applyAlignment="1">
      <alignment horizontal="left"/>
    </xf>
    <xf numFmtId="0" fontId="39" fillId="0" borderId="4" xfId="0" applyFont="1" applyBorder="1" applyAlignment="1">
      <alignment horizontal="right"/>
    </xf>
    <xf numFmtId="0" fontId="39" fillId="0" borderId="4" xfId="0" applyFont="1" applyBorder="1" applyAlignment="1">
      <alignment horizontal="left"/>
    </xf>
    <xf numFmtId="0" fontId="39" fillId="0" borderId="4" xfId="0" applyFont="1" applyBorder="1"/>
    <xf numFmtId="0" fontId="25" fillId="0" borderId="6" xfId="0" applyFont="1" applyBorder="1"/>
    <xf numFmtId="0" fontId="25" fillId="0" borderId="5" xfId="0" applyFont="1" applyBorder="1"/>
    <xf numFmtId="0" fontId="25" fillId="0" borderId="8" xfId="0" applyFont="1" applyBorder="1"/>
    <xf numFmtId="0" fontId="39" fillId="0" borderId="7" xfId="0" applyFont="1" applyBorder="1"/>
    <xf numFmtId="0" fontId="40" fillId="0" borderId="0" xfId="0" applyFont="1"/>
    <xf numFmtId="0" fontId="25" fillId="6" borderId="5" xfId="0" applyFont="1" applyFill="1" applyBorder="1"/>
    <xf numFmtId="0" fontId="25" fillId="6" borderId="0" xfId="0" applyFont="1" applyFill="1"/>
    <xf numFmtId="0" fontId="25" fillId="12" borderId="5" xfId="0" applyFont="1" applyFill="1" applyBorder="1"/>
    <xf numFmtId="0" fontId="25" fillId="7" borderId="0" xfId="0" applyFont="1" applyFill="1"/>
    <xf numFmtId="192" fontId="25" fillId="7" borderId="0" xfId="0" applyNumberFormat="1" applyFont="1" applyFill="1"/>
    <xf numFmtId="43" fontId="25" fillId="7" borderId="0" xfId="143" applyFont="1" applyFill="1"/>
    <xf numFmtId="0" fontId="25" fillId="9" borderId="5" xfId="0" applyFont="1" applyFill="1" applyBorder="1"/>
    <xf numFmtId="43" fontId="25" fillId="0" borderId="0" xfId="143" applyFont="1"/>
    <xf numFmtId="0" fontId="27" fillId="0" borderId="15" xfId="0" applyFont="1" applyBorder="1" applyAlignment="1">
      <alignment horizontal="right"/>
    </xf>
    <xf numFmtId="0" fontId="27" fillId="0" borderId="15" xfId="0" applyFont="1" applyBorder="1" applyAlignment="1">
      <alignment horizontal="left"/>
    </xf>
    <xf numFmtId="4" fontId="27" fillId="0" borderId="0" xfId="0" applyNumberFormat="1" applyFont="1" applyAlignment="1">
      <alignment horizontal="right"/>
    </xf>
    <xf numFmtId="187" fontId="25" fillId="0" borderId="0" xfId="0" applyNumberFormat="1" applyFont="1"/>
    <xf numFmtId="0" fontId="27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7" fillId="0" borderId="15" xfId="0" applyFont="1" applyBorder="1"/>
    <xf numFmtId="0" fontId="27" fillId="0" borderId="0" xfId="0" applyFont="1" applyAlignment="1">
      <alignment horizontal="center"/>
    </xf>
    <xf numFmtId="43" fontId="41" fillId="7" borderId="0" xfId="143" applyFont="1" applyFill="1"/>
    <xf numFmtId="43" fontId="27" fillId="0" borderId="0" xfId="0" applyNumberFormat="1" applyFont="1"/>
    <xf numFmtId="43" fontId="42" fillId="0" borderId="0" xfId="143" applyFont="1"/>
    <xf numFmtId="43" fontId="43" fillId="0" borderId="0" xfId="0" applyNumberFormat="1" applyFont="1"/>
    <xf numFmtId="4" fontId="43" fillId="0" borderId="0" xfId="0" applyNumberFormat="1" applyFont="1"/>
    <xf numFmtId="43" fontId="44" fillId="0" borderId="0" xfId="0" applyNumberFormat="1" applyFont="1"/>
    <xf numFmtId="0" fontId="45" fillId="0" borderId="0" xfId="0" applyFont="1"/>
    <xf numFmtId="0" fontId="46" fillId="0" borderId="0" xfId="0" applyFont="1"/>
    <xf numFmtId="0" fontId="25" fillId="6" borderId="16" xfId="0" applyFont="1" applyFill="1" applyBorder="1"/>
    <xf numFmtId="0" fontId="25" fillId="6" borderId="3" xfId="0" applyFont="1" applyFill="1" applyBorder="1"/>
    <xf numFmtId="0" fontId="25" fillId="12" borderId="10" xfId="0" applyFont="1" applyFill="1" applyBorder="1"/>
    <xf numFmtId="0" fontId="25" fillId="12" borderId="2" xfId="0" applyFont="1" applyFill="1" applyBorder="1" applyAlignment="1">
      <alignment horizontal="left"/>
    </xf>
    <xf numFmtId="0" fontId="25" fillId="12" borderId="16" xfId="0" applyFont="1" applyFill="1" applyBorder="1"/>
    <xf numFmtId="0" fontId="25" fillId="12" borderId="12" xfId="0" applyFont="1" applyFill="1" applyBorder="1"/>
    <xf numFmtId="0" fontId="25" fillId="11" borderId="0" xfId="0" applyFont="1" applyFill="1"/>
    <xf numFmtId="192" fontId="25" fillId="11" borderId="0" xfId="0" applyNumberFormat="1" applyFont="1" applyFill="1"/>
    <xf numFmtId="43" fontId="25" fillId="11" borderId="0" xfId="143" applyFont="1" applyFill="1"/>
    <xf numFmtId="0" fontId="25" fillId="9" borderId="4" xfId="0" applyFont="1" applyFill="1" applyBorder="1" applyAlignment="1">
      <alignment horizontal="left"/>
    </xf>
    <xf numFmtId="0" fontId="25" fillId="9" borderId="16" xfId="0" applyFont="1" applyFill="1" applyBorder="1"/>
    <xf numFmtId="0" fontId="25" fillId="9" borderId="12" xfId="0" applyFont="1" applyFill="1" applyBorder="1"/>
    <xf numFmtId="43" fontId="25" fillId="0" borderId="0" xfId="0" applyNumberFormat="1" applyFont="1" applyAlignment="1">
      <alignment horizontal="right"/>
    </xf>
    <xf numFmtId="43" fontId="25" fillId="0" borderId="0" xfId="24" applyFont="1" applyAlignment="1">
      <alignment horizontal="left"/>
    </xf>
    <xf numFmtId="203" fontId="25" fillId="0" borderId="0" xfId="24" applyNumberFormat="1" applyFont="1" applyAlignment="1">
      <alignment horizontal="right"/>
    </xf>
    <xf numFmtId="0" fontId="25" fillId="0" borderId="8" xfId="0" applyFont="1" applyBorder="1" applyAlignment="1">
      <alignment horizontal="center"/>
    </xf>
    <xf numFmtId="9" fontId="25" fillId="0" borderId="0" xfId="142" applyFont="1"/>
    <xf numFmtId="43" fontId="25" fillId="0" borderId="8" xfId="143" applyFont="1" applyFill="1" applyBorder="1"/>
    <xf numFmtId="9" fontId="25" fillId="0" borderId="0" xfId="142" applyFont="1" applyFill="1"/>
    <xf numFmtId="43" fontId="25" fillId="0" borderId="0" xfId="143" applyFont="1" applyFill="1"/>
    <xf numFmtId="43" fontId="25" fillId="0" borderId="0" xfId="46" applyFont="1" applyFill="1"/>
    <xf numFmtId="43" fontId="25" fillId="0" borderId="8" xfId="143" applyFont="1" applyFill="1" applyBorder="1" applyAlignment="1">
      <alignment horizontal="center"/>
    </xf>
    <xf numFmtId="43" fontId="25" fillId="0" borderId="8" xfId="143" quotePrefix="1" applyFont="1" applyBorder="1" applyAlignment="1">
      <alignment horizontal="center"/>
    </xf>
    <xf numFmtId="43" fontId="25" fillId="0" borderId="0" xfId="46" applyFont="1"/>
    <xf numFmtId="9" fontId="25" fillId="5" borderId="0" xfId="142" applyFont="1" applyFill="1"/>
    <xf numFmtId="0" fontId="25" fillId="0" borderId="17" xfId="143" applyNumberFormat="1" applyFont="1" applyBorder="1" applyAlignment="1">
      <alignment horizontal="right"/>
    </xf>
    <xf numFmtId="43" fontId="25" fillId="0" borderId="15" xfId="143" applyFont="1" applyBorder="1"/>
    <xf numFmtId="43" fontId="25" fillId="0" borderId="15" xfId="143" applyFont="1" applyBorder="1" applyAlignment="1">
      <alignment horizontal="center"/>
    </xf>
    <xf numFmtId="43" fontId="25" fillId="0" borderId="0" xfId="143" applyFont="1" applyAlignment="1">
      <alignment horizontal="center"/>
    </xf>
    <xf numFmtId="0" fontId="25" fillId="0" borderId="0" xfId="217" applyFont="1"/>
    <xf numFmtId="10" fontId="25" fillId="0" borderId="5" xfId="143" applyNumberFormat="1" applyFont="1" applyBorder="1" applyAlignment="1">
      <alignment horizontal="center"/>
    </xf>
    <xf numFmtId="10" fontId="25" fillId="0" borderId="28" xfId="142" applyNumberFormat="1" applyFont="1" applyBorder="1"/>
    <xf numFmtId="10" fontId="25" fillId="0" borderId="8" xfId="142" applyNumberFormat="1" applyFont="1" applyBorder="1"/>
    <xf numFmtId="10" fontId="25" fillId="0" borderId="31" xfId="142" applyNumberFormat="1" applyFont="1" applyBorder="1"/>
    <xf numFmtId="0" fontId="25" fillId="0" borderId="0" xfId="217" applyFont="1" applyAlignment="1">
      <alignment vertical="center"/>
    </xf>
    <xf numFmtId="43" fontId="25" fillId="0" borderId="0" xfId="217" applyNumberFormat="1" applyFont="1"/>
    <xf numFmtId="204" fontId="25" fillId="0" borderId="0" xfId="217" applyNumberFormat="1" applyFont="1"/>
    <xf numFmtId="43" fontId="25" fillId="0" borderId="28" xfId="143" applyFont="1" applyBorder="1" applyAlignment="1">
      <alignment horizontal="left" vertical="top" wrapText="1"/>
    </xf>
    <xf numFmtId="43" fontId="25" fillId="0" borderId="28" xfId="143" applyFont="1" applyBorder="1" applyAlignment="1">
      <alignment horizontal="right"/>
    </xf>
    <xf numFmtId="201" fontId="40" fillId="0" borderId="0" xfId="217" applyNumberFormat="1" applyFont="1"/>
    <xf numFmtId="43" fontId="25" fillId="0" borderId="8" xfId="143" applyFont="1" applyBorder="1" applyAlignment="1">
      <alignment horizontal="left" vertical="top" wrapText="1"/>
    </xf>
    <xf numFmtId="43" fontId="25" fillId="0" borderId="8" xfId="143" applyFont="1" applyBorder="1" applyAlignment="1">
      <alignment horizontal="right"/>
    </xf>
    <xf numFmtId="0" fontId="25" fillId="0" borderId="8" xfId="217" applyFont="1" applyBorder="1" applyAlignment="1">
      <alignment horizontal="center" vertical="center"/>
    </xf>
    <xf numFmtId="43" fontId="25" fillId="0" borderId="8" xfId="143" applyFont="1" applyBorder="1" applyAlignment="1">
      <alignment horizontal="left" vertical="center" wrapText="1"/>
    </xf>
    <xf numFmtId="43" fontId="25" fillId="0" borderId="8" xfId="143" applyFont="1" applyBorder="1" applyAlignment="1">
      <alignment vertical="center"/>
    </xf>
    <xf numFmtId="43" fontId="25" fillId="0" borderId="8" xfId="143" applyFont="1" applyBorder="1" applyAlignment="1">
      <alignment horizontal="center" vertical="center"/>
    </xf>
    <xf numFmtId="43" fontId="25" fillId="0" borderId="8" xfId="143" applyFont="1" applyBorder="1" applyAlignment="1">
      <alignment horizontal="right" vertical="center" wrapText="1"/>
    </xf>
    <xf numFmtId="0" fontId="40" fillId="0" borderId="0" xfId="217" applyFont="1"/>
    <xf numFmtId="201" fontId="25" fillId="0" borderId="0" xfId="217" applyNumberFormat="1" applyFont="1"/>
    <xf numFmtId="0" fontId="25" fillId="0" borderId="28" xfId="217" applyFont="1" applyBorder="1" applyAlignment="1">
      <alignment horizontal="center" vertical="center"/>
    </xf>
    <xf numFmtId="43" fontId="25" fillId="0" borderId="28" xfId="143" applyFont="1" applyBorder="1" applyAlignment="1">
      <alignment vertical="center" wrapText="1"/>
    </xf>
    <xf numFmtId="43" fontId="25" fillId="0" borderId="28" xfId="143" applyFont="1" applyBorder="1" applyAlignment="1">
      <alignment horizontal="center" vertical="center"/>
    </xf>
    <xf numFmtId="43" fontId="25" fillId="0" borderId="28" xfId="143" applyFont="1" applyBorder="1" applyAlignment="1">
      <alignment horizontal="right" vertical="center"/>
    </xf>
    <xf numFmtId="43" fontId="25" fillId="0" borderId="28" xfId="143" applyFont="1" applyFill="1" applyBorder="1"/>
    <xf numFmtId="43" fontId="25" fillId="0" borderId="28" xfId="143" applyFont="1" applyFill="1" applyBorder="1" applyAlignment="1">
      <alignment horizontal="center"/>
    </xf>
    <xf numFmtId="43" fontId="25" fillId="0" borderId="8" xfId="143" applyFont="1" applyFill="1" applyBorder="1" applyAlignment="1">
      <alignment horizontal="left"/>
    </xf>
    <xf numFmtId="43" fontId="25" fillId="0" borderId="28" xfId="143" applyFont="1" applyBorder="1" applyAlignment="1">
      <alignment horizontal="left" vertical="center" wrapText="1"/>
    </xf>
    <xf numFmtId="201" fontId="40" fillId="0" borderId="0" xfId="217" applyNumberFormat="1" applyFont="1" applyAlignment="1">
      <alignment vertical="center"/>
    </xf>
    <xf numFmtId="188" fontId="25" fillId="0" borderId="0" xfId="217" applyNumberFormat="1" applyFont="1"/>
    <xf numFmtId="43" fontId="25" fillId="0" borderId="28" xfId="143" applyFont="1" applyFill="1" applyBorder="1" applyAlignment="1">
      <alignment vertical="center"/>
    </xf>
    <xf numFmtId="43" fontId="25" fillId="0" borderId="28" xfId="143" applyFont="1" applyFill="1" applyBorder="1" applyAlignment="1">
      <alignment horizontal="left" vertical="center" wrapText="1"/>
    </xf>
    <xf numFmtId="43" fontId="25" fillId="0" borderId="28" xfId="143" applyFont="1" applyFill="1" applyBorder="1" applyAlignment="1">
      <alignment horizontal="center" vertical="center"/>
    </xf>
    <xf numFmtId="201" fontId="40" fillId="0" borderId="43" xfId="217" applyNumberFormat="1" applyFont="1" applyBorder="1"/>
    <xf numFmtId="0" fontId="25" fillId="0" borderId="8" xfId="217" applyFont="1" applyBorder="1" applyAlignment="1">
      <alignment horizontal="center" wrapText="1"/>
    </xf>
    <xf numFmtId="43" fontId="25" fillId="0" borderId="8" xfId="143" applyFont="1" applyBorder="1" applyAlignment="1">
      <alignment horizontal="left" wrapText="1"/>
    </xf>
    <xf numFmtId="43" fontId="25" fillId="0" borderId="8" xfId="143" applyFont="1" applyBorder="1" applyAlignment="1">
      <alignment vertical="center" wrapText="1"/>
    </xf>
    <xf numFmtId="43" fontId="25" fillId="0" borderId="8" xfId="143" applyFont="1" applyBorder="1" applyAlignment="1">
      <alignment horizontal="center" vertical="center" wrapText="1"/>
    </xf>
    <xf numFmtId="201" fontId="25" fillId="0" borderId="0" xfId="217" applyNumberFormat="1" applyFont="1" applyAlignment="1">
      <alignment wrapText="1"/>
    </xf>
    <xf numFmtId="0" fontId="25" fillId="0" borderId="0" xfId="217" applyFont="1" applyAlignment="1">
      <alignment wrapText="1"/>
    </xf>
    <xf numFmtId="43" fontId="25" fillId="0" borderId="28" xfId="143" applyFont="1" applyBorder="1" applyAlignment="1">
      <alignment horizontal="left" wrapText="1"/>
    </xf>
    <xf numFmtId="43" fontId="25" fillId="0" borderId="38" xfId="143" applyFont="1" applyFill="1" applyBorder="1" applyAlignment="1">
      <alignment horizontal="left"/>
    </xf>
    <xf numFmtId="43" fontId="25" fillId="0" borderId="0" xfId="143" applyFont="1" applyFill="1" applyBorder="1" applyAlignment="1">
      <alignment horizontal="left"/>
    </xf>
    <xf numFmtId="43" fontId="25" fillId="0" borderId="38" xfId="143" applyFont="1" applyFill="1" applyBorder="1" applyAlignment="1">
      <alignment horizontal="left" vertical="center" wrapText="1"/>
    </xf>
    <xf numFmtId="43" fontId="25" fillId="0" borderId="0" xfId="143" applyFont="1" applyBorder="1"/>
    <xf numFmtId="43" fontId="25" fillId="0" borderId="12" xfId="143" applyFont="1" applyBorder="1"/>
    <xf numFmtId="0" fontId="25" fillId="0" borderId="0" xfId="217" applyFont="1" applyAlignment="1">
      <alignment horizontal="center"/>
    </xf>
    <xf numFmtId="10" fontId="25" fillId="0" borderId="8" xfId="143" applyNumberFormat="1" applyFont="1" applyBorder="1"/>
    <xf numFmtId="10" fontId="25" fillId="0" borderId="28" xfId="143" applyNumberFormat="1" applyFont="1" applyBorder="1"/>
    <xf numFmtId="43" fontId="25" fillId="0" borderId="28" xfId="143" quotePrefix="1" applyFont="1" applyFill="1" applyBorder="1" applyAlignment="1">
      <alignment horizontal="left" vertical="center" shrinkToFit="1"/>
    </xf>
    <xf numFmtId="43" fontId="25" fillId="0" borderId="0" xfId="218" applyFont="1" applyAlignment="1"/>
    <xf numFmtId="188" fontId="25" fillId="0" borderId="0" xfId="218" applyNumberFormat="1" applyFont="1" applyAlignment="1"/>
    <xf numFmtId="43" fontId="25" fillId="0" borderId="0" xfId="218" applyFont="1" applyAlignment="1">
      <alignment horizontal="right"/>
    </xf>
    <xf numFmtId="0" fontId="25" fillId="0" borderId="0" xfId="386" applyFont="1"/>
    <xf numFmtId="43" fontId="25" fillId="0" borderId="0" xfId="218" applyFont="1" applyAlignment="1">
      <alignment horizontal="center"/>
    </xf>
    <xf numFmtId="188" fontId="25" fillId="0" borderId="0" xfId="218" applyNumberFormat="1" applyFont="1" applyAlignment="1">
      <alignment horizontal="left"/>
    </xf>
    <xf numFmtId="188" fontId="25" fillId="0" borderId="0" xfId="218" applyNumberFormat="1" applyFont="1" applyAlignment="1">
      <alignment horizontal="center"/>
    </xf>
    <xf numFmtId="14" fontId="25" fillId="0" borderId="0" xfId="218" applyNumberFormat="1" applyFont="1" applyAlignment="1">
      <alignment horizontal="right"/>
    </xf>
    <xf numFmtId="0" fontId="47" fillId="0" borderId="17" xfId="385" applyFont="1" applyBorder="1" applyAlignment="1">
      <alignment horizontal="left" vertical="center"/>
    </xf>
    <xf numFmtId="0" fontId="47" fillId="0" borderId="17" xfId="385" applyFont="1" applyBorder="1" applyAlignment="1">
      <alignment horizontal="center" vertical="center"/>
    </xf>
    <xf numFmtId="43" fontId="47" fillId="0" borderId="17" xfId="387" applyFont="1" applyBorder="1" applyAlignment="1">
      <alignment vertical="center"/>
    </xf>
    <xf numFmtId="188" fontId="47" fillId="0" borderId="22" xfId="387" applyNumberFormat="1" applyFont="1" applyBorder="1" applyAlignment="1">
      <alignment horizontal="center"/>
    </xf>
    <xf numFmtId="43" fontId="47" fillId="0" borderId="17" xfId="387" applyFont="1" applyBorder="1" applyAlignment="1">
      <alignment horizontal="center" vertical="center"/>
    </xf>
    <xf numFmtId="0" fontId="47" fillId="0" borderId="18" xfId="385" applyFont="1" applyBorder="1" applyAlignment="1">
      <alignment horizontal="left" vertical="center"/>
    </xf>
    <xf numFmtId="0" fontId="47" fillId="0" borderId="18" xfId="385" applyFont="1" applyBorder="1" applyAlignment="1">
      <alignment horizontal="center" vertical="center"/>
    </xf>
    <xf numFmtId="43" fontId="47" fillId="0" borderId="18" xfId="387" applyFont="1" applyBorder="1" applyAlignment="1">
      <alignment vertical="center"/>
    </xf>
    <xf numFmtId="188" fontId="47" fillId="0" borderId="18" xfId="387" applyNumberFormat="1" applyFont="1" applyBorder="1" applyAlignment="1">
      <alignment horizontal="center"/>
    </xf>
    <xf numFmtId="43" fontId="47" fillId="0" borderId="18" xfId="387" applyFont="1" applyBorder="1" applyAlignment="1">
      <alignment horizontal="center" vertical="center"/>
    </xf>
    <xf numFmtId="0" fontId="25" fillId="0" borderId="17" xfId="388" applyFont="1" applyBorder="1" applyAlignment="1">
      <alignment horizontal="center"/>
    </xf>
    <xf numFmtId="4" fontId="25" fillId="0" borderId="17" xfId="388" applyNumberFormat="1" applyFont="1" applyBorder="1"/>
    <xf numFmtId="0" fontId="25" fillId="0" borderId="17" xfId="389" applyNumberFormat="1" applyFont="1" applyFill="1" applyBorder="1" applyAlignment="1">
      <alignment horizontal="center" vertical="center"/>
    </xf>
    <xf numFmtId="3" fontId="25" fillId="0" borderId="17" xfId="388" applyNumberFormat="1" applyFont="1" applyBorder="1" applyAlignment="1">
      <alignment horizontal="center"/>
    </xf>
    <xf numFmtId="188" fontId="25" fillId="0" borderId="17" xfId="387" applyNumberFormat="1" applyFont="1" applyFill="1" applyBorder="1" applyAlignment="1">
      <alignment horizontal="right"/>
    </xf>
    <xf numFmtId="43" fontId="25" fillId="0" borderId="17" xfId="387" applyFont="1" applyFill="1" applyBorder="1"/>
    <xf numFmtId="188" fontId="25" fillId="0" borderId="0" xfId="389" applyNumberFormat="1" applyFont="1" applyFill="1" applyBorder="1" applyAlignment="1">
      <alignment horizontal="center"/>
    </xf>
    <xf numFmtId="3" fontId="25" fillId="0" borderId="0" xfId="388" applyNumberFormat="1" applyFont="1" applyAlignment="1">
      <alignment horizontal="center"/>
    </xf>
    <xf numFmtId="187" fontId="25" fillId="0" borderId="0" xfId="390" applyNumberFormat="1" applyFont="1" applyFill="1" applyBorder="1"/>
    <xf numFmtId="43" fontId="25" fillId="0" borderId="0" xfId="389" applyNumberFormat="1" applyFont="1" applyFill="1" applyBorder="1"/>
    <xf numFmtId="0" fontId="25" fillId="0" borderId="0" xfId="388" applyFont="1"/>
    <xf numFmtId="0" fontId="25" fillId="0" borderId="0" xfId="391" applyFont="1" applyAlignment="1">
      <alignment horizontal="center"/>
    </xf>
    <xf numFmtId="9" fontId="25" fillId="0" borderId="0" xfId="392" applyFont="1" applyFill="1" applyBorder="1"/>
    <xf numFmtId="0" fontId="25" fillId="0" borderId="0" xfId="391" applyFont="1"/>
    <xf numFmtId="0" fontId="25" fillId="0" borderId="8" xfId="388" applyFont="1" applyBorder="1" applyAlignment="1">
      <alignment horizontal="center"/>
    </xf>
    <xf numFmtId="0" fontId="25" fillId="0" borderId="8" xfId="388" applyFont="1" applyBorder="1"/>
    <xf numFmtId="0" fontId="25" fillId="0" borderId="8" xfId="389" applyNumberFormat="1" applyFont="1" applyFill="1" applyBorder="1" applyAlignment="1">
      <alignment horizontal="center" vertical="center"/>
    </xf>
    <xf numFmtId="3" fontId="25" fillId="0" borderId="8" xfId="388" applyNumberFormat="1" applyFont="1" applyBorder="1" applyAlignment="1">
      <alignment horizontal="center"/>
    </xf>
    <xf numFmtId="188" fontId="25" fillId="0" borderId="8" xfId="387" applyNumberFormat="1" applyFont="1" applyFill="1" applyBorder="1" applyAlignment="1">
      <alignment horizontal="right"/>
    </xf>
    <xf numFmtId="43" fontId="25" fillId="0" borderId="8" xfId="387" applyFont="1" applyFill="1" applyBorder="1"/>
    <xf numFmtId="43" fontId="25" fillId="0" borderId="8" xfId="387" applyFont="1" applyFill="1" applyBorder="1" applyAlignment="1">
      <alignment horizontal="right"/>
    </xf>
    <xf numFmtId="0" fontId="25" fillId="0" borderId="0" xfId="388" applyFont="1" applyAlignment="1">
      <alignment horizontal="center"/>
    </xf>
    <xf numFmtId="43" fontId="25" fillId="0" borderId="0" xfId="393" applyNumberFormat="1" applyFont="1"/>
    <xf numFmtId="43" fontId="25" fillId="0" borderId="0" xfId="391" applyNumberFormat="1" applyFont="1"/>
    <xf numFmtId="43" fontId="25" fillId="0" borderId="0" xfId="389" applyNumberFormat="1" applyFont="1" applyFill="1" applyBorder="1" applyAlignment="1">
      <alignment horizontal="center"/>
    </xf>
    <xf numFmtId="43" fontId="25" fillId="0" borderId="0" xfId="392" applyNumberFormat="1" applyFont="1" applyFill="1" applyBorder="1"/>
    <xf numFmtId="0" fontId="25" fillId="0" borderId="0" xfId="393" applyFont="1"/>
    <xf numFmtId="0" fontId="25" fillId="0" borderId="3" xfId="388" applyFont="1" applyBorder="1" applyAlignment="1">
      <alignment horizontal="center"/>
    </xf>
    <xf numFmtId="0" fontId="25" fillId="0" borderId="3" xfId="389" applyNumberFormat="1" applyFont="1" applyFill="1" applyBorder="1" applyAlignment="1">
      <alignment horizontal="center" vertical="center"/>
    </xf>
    <xf numFmtId="188" fontId="25" fillId="0" borderId="3" xfId="387" applyNumberFormat="1" applyFont="1" applyFill="1" applyBorder="1" applyAlignment="1">
      <alignment horizontal="right"/>
    </xf>
    <xf numFmtId="43" fontId="25" fillId="0" borderId="3" xfId="387" applyFont="1" applyFill="1" applyBorder="1" applyAlignment="1">
      <alignment horizontal="right"/>
    </xf>
    <xf numFmtId="43" fontId="25" fillId="0" borderId="3" xfId="387" applyFont="1" applyFill="1" applyBorder="1" applyAlignment="1">
      <alignment horizontal="center"/>
    </xf>
    <xf numFmtId="43" fontId="25" fillId="0" borderId="8" xfId="387" applyFont="1" applyFill="1" applyBorder="1" applyAlignment="1">
      <alignment horizontal="center"/>
    </xf>
    <xf numFmtId="0" fontId="25" fillId="0" borderId="0" xfId="389" applyNumberFormat="1" applyFont="1" applyFill="1" applyBorder="1" applyAlignment="1">
      <alignment horizontal="center"/>
    </xf>
    <xf numFmtId="0" fontId="25" fillId="0" borderId="8" xfId="388" applyFont="1" applyBorder="1" applyAlignment="1">
      <alignment vertical="center" wrapText="1"/>
    </xf>
    <xf numFmtId="43" fontId="25" fillId="0" borderId="8" xfId="387" applyFont="1" applyFill="1" applyBorder="1" applyAlignment="1">
      <alignment horizontal="right" vertical="center"/>
    </xf>
    <xf numFmtId="187" fontId="25" fillId="0" borderId="0" xfId="394" applyFont="1" applyFill="1" applyBorder="1"/>
    <xf numFmtId="0" fontId="25" fillId="0" borderId="8" xfId="395" applyFont="1" applyBorder="1" applyAlignment="1">
      <alignment horizontal="center"/>
    </xf>
    <xf numFmtId="0" fontId="25" fillId="0" borderId="0" xfId="395" applyFont="1"/>
    <xf numFmtId="0" fontId="25" fillId="0" borderId="8" xfId="395" applyFont="1" applyBorder="1" applyAlignment="1">
      <alignment horizontal="center" vertical="center"/>
    </xf>
    <xf numFmtId="0" fontId="25" fillId="0" borderId="0" xfId="395" applyFont="1" applyAlignment="1">
      <alignment horizontal="center" vertical="center"/>
    </xf>
    <xf numFmtId="0" fontId="25" fillId="0" borderId="8" xfId="389" applyNumberFormat="1" applyFont="1" applyFill="1" applyBorder="1" applyAlignment="1">
      <alignment vertical="center"/>
    </xf>
    <xf numFmtId="0" fontId="25" fillId="0" borderId="8" xfId="388" applyFont="1" applyBorder="1" applyAlignment="1">
      <alignment vertical="center"/>
    </xf>
    <xf numFmtId="43" fontId="25" fillId="0" borderId="8" xfId="387" applyFont="1" applyFill="1" applyBorder="1" applyAlignment="1">
      <alignment vertical="center"/>
    </xf>
    <xf numFmtId="43" fontId="25" fillId="0" borderId="8" xfId="388" applyNumberFormat="1" applyFont="1" applyBorder="1"/>
    <xf numFmtId="188" fontId="25" fillId="0" borderId="8" xfId="387" applyNumberFormat="1" applyFont="1" applyFill="1" applyBorder="1" applyAlignment="1">
      <alignment horizontal="center" vertical="center"/>
    </xf>
    <xf numFmtId="43" fontId="25" fillId="0" borderId="13" xfId="387" applyFont="1" applyFill="1" applyBorder="1" applyAlignment="1">
      <alignment horizontal="right" vertical="center"/>
    </xf>
    <xf numFmtId="0" fontId="25" fillId="0" borderId="3" xfId="388" applyFont="1" applyBorder="1" applyAlignment="1">
      <alignment horizontal="center" vertical="center"/>
    </xf>
    <xf numFmtId="43" fontId="25" fillId="0" borderId="3" xfId="387" applyFont="1" applyFill="1" applyBorder="1" applyAlignment="1">
      <alignment horizontal="right" vertical="center"/>
    </xf>
    <xf numFmtId="43" fontId="25" fillId="0" borderId="0" xfId="389" applyNumberFormat="1" applyFont="1" applyFill="1" applyBorder="1" applyAlignment="1">
      <alignment vertical="center"/>
    </xf>
    <xf numFmtId="0" fontId="25" fillId="0" borderId="0" xfId="388" applyFont="1" applyAlignment="1">
      <alignment horizontal="center" vertical="center"/>
    </xf>
    <xf numFmtId="0" fontId="25" fillId="0" borderId="0" xfId="389" applyNumberFormat="1" applyFont="1" applyFill="1" applyBorder="1" applyAlignment="1">
      <alignment horizontal="center" vertical="center"/>
    </xf>
    <xf numFmtId="187" fontId="25" fillId="0" borderId="0" xfId="390" applyNumberFormat="1" applyFont="1" applyFill="1" applyBorder="1" applyAlignment="1">
      <alignment vertical="center"/>
    </xf>
    <xf numFmtId="188" fontId="25" fillId="0" borderId="0" xfId="387" applyNumberFormat="1" applyFont="1" applyFill="1" applyAlignment="1">
      <alignment horizontal="right"/>
    </xf>
    <xf numFmtId="43" fontId="25" fillId="0" borderId="0" xfId="387" applyFont="1" applyFill="1" applyBorder="1" applyAlignment="1">
      <alignment horizontal="center"/>
    </xf>
    <xf numFmtId="188" fontId="25" fillId="0" borderId="0" xfId="387" applyNumberFormat="1" applyFont="1" applyFill="1"/>
    <xf numFmtId="0" fontId="25" fillId="0" borderId="0" xfId="389" applyNumberFormat="1" applyFont="1" applyFill="1" applyAlignment="1">
      <alignment horizontal="center" vertical="center"/>
    </xf>
    <xf numFmtId="43" fontId="25" fillId="0" borderId="0" xfId="387" applyFont="1" applyFill="1" applyBorder="1"/>
    <xf numFmtId="188" fontId="25" fillId="0" borderId="5" xfId="143" applyNumberFormat="1" applyFont="1" applyBorder="1"/>
    <xf numFmtId="188" fontId="25" fillId="0" borderId="9" xfId="143" applyNumberFormat="1" applyFont="1" applyBorder="1"/>
    <xf numFmtId="43" fontId="25" fillId="0" borderId="0" xfId="217" applyNumberFormat="1" applyFont="1" applyAlignment="1">
      <alignment vertical="center"/>
    </xf>
    <xf numFmtId="188" fontId="25" fillId="0" borderId="14" xfId="143" applyNumberFormat="1" applyFont="1" applyBorder="1"/>
    <xf numFmtId="188" fontId="25" fillId="14" borderId="14" xfId="143" applyNumberFormat="1" applyFont="1" applyFill="1" applyBorder="1"/>
    <xf numFmtId="188" fontId="25" fillId="14" borderId="3" xfId="143" applyNumberFormat="1" applyFont="1" applyFill="1" applyBorder="1" applyAlignment="1">
      <alignment horizontal="center"/>
    </xf>
    <xf numFmtId="0" fontId="25" fillId="0" borderId="13" xfId="217" applyFont="1" applyBorder="1"/>
    <xf numFmtId="0" fontId="25" fillId="0" borderId="11" xfId="217" applyFont="1" applyBorder="1"/>
    <xf numFmtId="0" fontId="25" fillId="18" borderId="11" xfId="217" applyFont="1" applyFill="1" applyBorder="1"/>
    <xf numFmtId="0" fontId="25" fillId="18" borderId="16" xfId="217" applyFont="1" applyFill="1" applyBorder="1"/>
    <xf numFmtId="188" fontId="25" fillId="0" borderId="0" xfId="143" applyNumberFormat="1" applyFont="1"/>
    <xf numFmtId="0" fontId="25" fillId="0" borderId="33" xfId="217" applyFont="1" applyBorder="1"/>
    <xf numFmtId="43" fontId="25" fillId="14" borderId="9" xfId="143" applyFont="1" applyFill="1" applyBorder="1" applyAlignment="1">
      <alignment horizontal="left"/>
    </xf>
    <xf numFmtId="43" fontId="25" fillId="0" borderId="44" xfId="231" applyFont="1" applyFill="1" applyBorder="1" applyAlignment="1">
      <alignment horizontal="center"/>
    </xf>
    <xf numFmtId="43" fontId="25" fillId="0" borderId="36" xfId="231" applyFont="1" applyFill="1" applyBorder="1" applyAlignment="1">
      <alignment horizontal="center"/>
    </xf>
    <xf numFmtId="0" fontId="25" fillId="0" borderId="25" xfId="271" applyFont="1" applyBorder="1" applyAlignment="1">
      <alignment horizontal="left"/>
    </xf>
    <xf numFmtId="0" fontId="25" fillId="0" borderId="34" xfId="271" applyFont="1" applyBorder="1" applyAlignment="1">
      <alignment horizontal="left"/>
    </xf>
    <xf numFmtId="43" fontId="25" fillId="0" borderId="44" xfId="143" applyFont="1" applyFill="1" applyBorder="1" applyAlignment="1">
      <alignment horizontal="center"/>
    </xf>
    <xf numFmtId="43" fontId="25" fillId="0" borderId="34" xfId="143" applyFont="1" applyFill="1" applyBorder="1" applyAlignment="1">
      <alignment horizontal="center"/>
    </xf>
    <xf numFmtId="43" fontId="25" fillId="0" borderId="36" xfId="143" applyFont="1" applyFill="1" applyBorder="1" applyAlignment="1">
      <alignment horizontal="center"/>
    </xf>
    <xf numFmtId="0" fontId="25" fillId="0" borderId="8" xfId="217" applyFont="1" applyBorder="1"/>
    <xf numFmtId="0" fontId="25" fillId="0" borderId="31" xfId="217" applyFont="1" applyBorder="1"/>
    <xf numFmtId="43" fontId="25" fillId="0" borderId="0" xfId="143" applyFont="1" applyBorder="1" applyAlignment="1">
      <alignment horizontal="center" vertical="center"/>
    </xf>
    <xf numFmtId="10" fontId="25" fillId="0" borderId="0" xfId="143" applyNumberFormat="1" applyFont="1" applyBorder="1" applyAlignment="1">
      <alignment horizontal="center"/>
    </xf>
    <xf numFmtId="10" fontId="25" fillId="0" borderId="0" xfId="143" applyNumberFormat="1" applyFont="1" applyBorder="1"/>
    <xf numFmtId="10" fontId="25" fillId="0" borderId="0" xfId="142" applyNumberFormat="1" applyFont="1" applyBorder="1"/>
    <xf numFmtId="43" fontId="25" fillId="0" borderId="0" xfId="143" applyFont="1" applyBorder="1" applyAlignment="1">
      <alignment horizontal="left"/>
    </xf>
    <xf numFmtId="43" fontId="25" fillId="14" borderId="0" xfId="143" applyFont="1" applyFill="1" applyBorder="1"/>
    <xf numFmtId="43" fontId="25" fillId="14" borderId="0" xfId="143" applyFont="1" applyFill="1" applyBorder="1" applyAlignment="1">
      <alignment horizontal="left"/>
    </xf>
    <xf numFmtId="0" fontId="25" fillId="0" borderId="9" xfId="217" applyFont="1" applyBorder="1" applyAlignment="1">
      <alignment horizontal="center"/>
    </xf>
    <xf numFmtId="43" fontId="25" fillId="0" borderId="34" xfId="143" applyFont="1" applyBorder="1"/>
    <xf numFmtId="43" fontId="25" fillId="0" borderId="0" xfId="0" applyNumberFormat="1" applyFont="1" applyAlignment="1">
      <alignment vertical="center"/>
    </xf>
    <xf numFmtId="0" fontId="25" fillId="0" borderId="0" xfId="0" applyFont="1" applyAlignment="1">
      <alignment horizontal="center"/>
    </xf>
    <xf numFmtId="43" fontId="25" fillId="9" borderId="10" xfId="0" applyNumberFormat="1" applyFont="1" applyFill="1" applyBorder="1" applyAlignment="1">
      <alignment horizontal="center"/>
    </xf>
    <xf numFmtId="0" fontId="25" fillId="9" borderId="4" xfId="0" applyFont="1" applyFill="1" applyBorder="1" applyAlignment="1">
      <alignment horizontal="center"/>
    </xf>
    <xf numFmtId="0" fontId="25" fillId="9" borderId="11" xfId="0" applyFont="1" applyFill="1" applyBorder="1" applyAlignment="1">
      <alignment horizontal="center"/>
    </xf>
    <xf numFmtId="43" fontId="25" fillId="9" borderId="14" xfId="143" applyFont="1" applyFill="1" applyBorder="1" applyAlignment="1">
      <alignment horizontal="center" vertical="center"/>
    </xf>
    <xf numFmtId="43" fontId="25" fillId="9" borderId="2" xfId="143" applyFont="1" applyFill="1" applyBorder="1" applyAlignment="1">
      <alignment horizontal="center" vertical="center"/>
    </xf>
    <xf numFmtId="43" fontId="25" fillId="9" borderId="16" xfId="143" applyFont="1" applyFill="1" applyBorder="1" applyAlignment="1">
      <alignment horizontal="center" vertical="center"/>
    </xf>
    <xf numFmtId="0" fontId="25" fillId="0" borderId="14" xfId="0" applyFont="1" applyBorder="1" applyAlignment="1">
      <alignment horizontal="center" vertical="center" wrapText="1" shrinkToFit="1"/>
    </xf>
    <xf numFmtId="0" fontId="25" fillId="0" borderId="2" xfId="0" applyFont="1" applyBorder="1" applyAlignment="1">
      <alignment horizontal="center" vertical="center" wrapText="1" shrinkToFit="1"/>
    </xf>
    <xf numFmtId="0" fontId="25" fillId="0" borderId="16" xfId="0" applyFont="1" applyBorder="1" applyAlignment="1">
      <alignment horizontal="center" vertical="center" wrapText="1" shrinkToFit="1"/>
    </xf>
    <xf numFmtId="43" fontId="25" fillId="0" borderId="6" xfId="143" applyFont="1" applyBorder="1" applyAlignment="1">
      <alignment horizontal="center" vertical="center"/>
    </xf>
    <xf numFmtId="43" fontId="25" fillId="0" borderId="15" xfId="143" applyFont="1" applyBorder="1" applyAlignment="1">
      <alignment horizontal="center" vertical="center"/>
    </xf>
    <xf numFmtId="43" fontId="25" fillId="0" borderId="9" xfId="143" applyFont="1" applyBorder="1" applyAlignment="1">
      <alignment horizontal="center" vertical="center"/>
    </xf>
    <xf numFmtId="43" fontId="25" fillId="0" borderId="7" xfId="141" applyFont="1" applyBorder="1" applyAlignment="1">
      <alignment horizontal="center" vertical="center"/>
    </xf>
    <xf numFmtId="43" fontId="25" fillId="0" borderId="0" xfId="141" applyFont="1" applyBorder="1" applyAlignment="1">
      <alignment horizontal="center" vertical="center"/>
    </xf>
    <xf numFmtId="43" fontId="25" fillId="0" borderId="13" xfId="141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43" fontId="25" fillId="6" borderId="6" xfId="143" applyFont="1" applyFill="1" applyBorder="1" applyAlignment="1">
      <alignment horizontal="center" vertical="center"/>
    </xf>
    <xf numFmtId="43" fontId="25" fillId="6" borderId="15" xfId="143" applyFont="1" applyFill="1" applyBorder="1" applyAlignment="1">
      <alignment horizontal="center" vertical="center"/>
    </xf>
    <xf numFmtId="43" fontId="25" fillId="6" borderId="9" xfId="143" applyFont="1" applyFill="1" applyBorder="1" applyAlignment="1">
      <alignment horizontal="center" vertical="center"/>
    </xf>
    <xf numFmtId="43" fontId="25" fillId="12" borderId="14" xfId="143" applyFont="1" applyFill="1" applyBorder="1" applyAlignment="1">
      <alignment horizontal="center" vertical="center"/>
    </xf>
    <xf numFmtId="43" fontId="25" fillId="12" borderId="2" xfId="143" applyFont="1" applyFill="1" applyBorder="1" applyAlignment="1">
      <alignment horizontal="center" vertical="center"/>
    </xf>
    <xf numFmtId="43" fontId="25" fillId="12" borderId="16" xfId="143" applyFont="1" applyFill="1" applyBorder="1" applyAlignment="1">
      <alignment horizontal="center" vertical="center"/>
    </xf>
    <xf numFmtId="0" fontId="46" fillId="0" borderId="0" xfId="0" applyFont="1" applyAlignment="1">
      <alignment horizontal="center"/>
    </xf>
    <xf numFmtId="43" fontId="25" fillId="0" borderId="11" xfId="143" applyFont="1" applyBorder="1" applyAlignment="1">
      <alignment horizontal="center" vertical="center"/>
    </xf>
    <xf numFmtId="0" fontId="25" fillId="0" borderId="5" xfId="217" applyFont="1" applyBorder="1" applyAlignment="1">
      <alignment horizontal="center" vertical="center"/>
    </xf>
    <xf numFmtId="0" fontId="25" fillId="0" borderId="12" xfId="217" applyFont="1" applyBorder="1" applyAlignment="1">
      <alignment horizontal="center" vertical="center"/>
    </xf>
    <xf numFmtId="43" fontId="25" fillId="0" borderId="5" xfId="143" applyFont="1" applyBorder="1" applyAlignment="1">
      <alignment horizontal="center" vertical="center"/>
    </xf>
    <xf numFmtId="43" fontId="25" fillId="0" borderId="12" xfId="143" applyFont="1" applyBorder="1" applyAlignment="1">
      <alignment horizontal="center" vertical="center"/>
    </xf>
    <xf numFmtId="188" fontId="25" fillId="0" borderId="5" xfId="143" applyNumberFormat="1" applyFont="1" applyBorder="1" applyAlignment="1">
      <alignment horizontal="center" vertical="center"/>
    </xf>
    <xf numFmtId="188" fontId="25" fillId="0" borderId="12" xfId="143" applyNumberFormat="1" applyFont="1" applyBorder="1" applyAlignment="1">
      <alignment horizontal="center" vertical="center"/>
    </xf>
    <xf numFmtId="188" fontId="25" fillId="0" borderId="3" xfId="143" applyNumberFormat="1" applyFont="1" applyBorder="1" applyAlignment="1">
      <alignment horizontal="center"/>
    </xf>
    <xf numFmtId="43" fontId="25" fillId="0" borderId="3" xfId="143" applyFont="1" applyBorder="1" applyAlignment="1">
      <alignment horizontal="center"/>
    </xf>
    <xf numFmtId="43" fontId="26" fillId="0" borderId="22" xfId="143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188" fontId="25" fillId="0" borderId="0" xfId="24" applyNumberFormat="1" applyFont="1" applyAlignment="1">
      <alignment horizontal="left"/>
    </xf>
    <xf numFmtId="188" fontId="25" fillId="0" borderId="19" xfId="24" applyNumberFormat="1" applyFont="1" applyBorder="1" applyAlignment="1">
      <alignment horizontal="left"/>
    </xf>
    <xf numFmtId="0" fontId="26" fillId="0" borderId="17" xfId="0" applyFont="1" applyBorder="1" applyAlignment="1">
      <alignment horizontal="left"/>
    </xf>
    <xf numFmtId="0" fontId="26" fillId="0" borderId="8" xfId="0" applyFont="1" applyBorder="1" applyAlignment="1">
      <alignment horizontal="left"/>
    </xf>
    <xf numFmtId="0" fontId="26" fillId="0" borderId="20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43" fontId="26" fillId="0" borderId="17" xfId="143" applyFont="1" applyBorder="1" applyAlignment="1">
      <alignment horizontal="center"/>
    </xf>
    <xf numFmtId="43" fontId="26" fillId="0" borderId="8" xfId="143" applyFont="1" applyBorder="1" applyAlignment="1">
      <alignment horizontal="center"/>
    </xf>
    <xf numFmtId="43" fontId="47" fillId="0" borderId="45" xfId="387" applyFont="1" applyBorder="1" applyAlignment="1">
      <alignment horizontal="center"/>
    </xf>
    <xf numFmtId="43" fontId="47" fillId="0" borderId="46" xfId="387" applyFont="1" applyBorder="1" applyAlignment="1">
      <alignment horizontal="center"/>
    </xf>
    <xf numFmtId="43" fontId="25" fillId="0" borderId="8" xfId="387" applyFont="1" applyFill="1" applyBorder="1" applyAlignment="1">
      <alignment horizontal="center" vertical="center"/>
    </xf>
    <xf numFmtId="43" fontId="25" fillId="0" borderId="8" xfId="387" applyFont="1" applyFill="1" applyBorder="1" applyAlignment="1">
      <alignment horizontal="right" vertical="center"/>
    </xf>
    <xf numFmtId="0" fontId="25" fillId="0" borderId="8" xfId="388" applyFont="1" applyBorder="1" applyAlignment="1">
      <alignment vertical="center" wrapText="1"/>
    </xf>
    <xf numFmtId="0" fontId="25" fillId="0" borderId="8" xfId="389" applyNumberFormat="1" applyFont="1" applyFill="1" applyBorder="1" applyAlignment="1">
      <alignment horizontal="center" vertical="center"/>
    </xf>
    <xf numFmtId="0" fontId="25" fillId="0" borderId="8" xfId="388" applyFont="1" applyBorder="1" applyAlignment="1">
      <alignment horizontal="center" vertical="center"/>
    </xf>
  </cellXfs>
  <cellStyles count="396">
    <cellStyle name=",;F'KOIT[[WAAHK" xfId="1" xr:uid="{00000000-0005-0000-0000-000000000000}"/>
    <cellStyle name="?? [0]_PERSONAL" xfId="2" xr:uid="{00000000-0005-0000-0000-000001000000}"/>
    <cellStyle name="???? [0.00]_????" xfId="3" xr:uid="{00000000-0005-0000-0000-000002000000}"/>
    <cellStyle name="??????[0]_PERSONAL" xfId="4" xr:uid="{00000000-0005-0000-0000-000003000000}"/>
    <cellStyle name="??????PERSONAL" xfId="5" xr:uid="{00000000-0005-0000-0000-000004000000}"/>
    <cellStyle name="?????[0]_PERSONAL" xfId="6" xr:uid="{00000000-0005-0000-0000-000005000000}"/>
    <cellStyle name="?????PERSONAL" xfId="7" xr:uid="{00000000-0005-0000-0000-000006000000}"/>
    <cellStyle name="????_????" xfId="8" xr:uid="{00000000-0005-0000-0000-000007000000}"/>
    <cellStyle name="???[0]_PERSONAL" xfId="9" xr:uid="{00000000-0005-0000-0000-000008000000}"/>
    <cellStyle name="???_PERSONAL" xfId="10" xr:uid="{00000000-0005-0000-0000-000009000000}"/>
    <cellStyle name="??_??" xfId="11" xr:uid="{00000000-0005-0000-0000-00000A000000}"/>
    <cellStyle name="?@??laroux" xfId="12" xr:uid="{00000000-0005-0000-0000-00000B000000}"/>
    <cellStyle name="=C:\WINDOWS\SYSTEM32\COMMAND.COM" xfId="13" xr:uid="{00000000-0005-0000-0000-00000C000000}"/>
    <cellStyle name="0,0_x000d__x000a_NA_x000d__x000a_" xfId="14" xr:uid="{00000000-0005-0000-0000-00000D000000}"/>
    <cellStyle name="Calc Currency (0)" xfId="15" xr:uid="{00000000-0005-0000-0000-00000E000000}"/>
    <cellStyle name="Calc Currency (2)" xfId="16" xr:uid="{00000000-0005-0000-0000-00000F000000}"/>
    <cellStyle name="Calc Percent (0)" xfId="17" xr:uid="{00000000-0005-0000-0000-000010000000}"/>
    <cellStyle name="Calc Percent (1)" xfId="18" xr:uid="{00000000-0005-0000-0000-000011000000}"/>
    <cellStyle name="Calc Percent (2)" xfId="19" xr:uid="{00000000-0005-0000-0000-000012000000}"/>
    <cellStyle name="Calc Units (0)" xfId="20" xr:uid="{00000000-0005-0000-0000-000013000000}"/>
    <cellStyle name="Calc Units (1)" xfId="21" xr:uid="{00000000-0005-0000-0000-000014000000}"/>
    <cellStyle name="Calc Units (2)" xfId="22" xr:uid="{00000000-0005-0000-0000-000015000000}"/>
    <cellStyle name="Comma [00]" xfId="23" xr:uid="{00000000-0005-0000-0000-000017000000}"/>
    <cellStyle name="Comma 10" xfId="24" xr:uid="{00000000-0005-0000-0000-000018000000}"/>
    <cellStyle name="Comma 10 2" xfId="218" xr:uid="{00000000-0005-0000-0000-000019000000}"/>
    <cellStyle name="Comma 10 2 2" xfId="378" xr:uid="{00000000-0005-0000-0000-00001A000000}"/>
    <cellStyle name="Comma 10 3" xfId="232" xr:uid="{00000000-0005-0000-0000-00001B000000}"/>
    <cellStyle name="Comma 11" xfId="25" xr:uid="{00000000-0005-0000-0000-00001C000000}"/>
    <cellStyle name="Comma 11 2" xfId="233" xr:uid="{00000000-0005-0000-0000-00001D000000}"/>
    <cellStyle name="Comma 12" xfId="26" xr:uid="{00000000-0005-0000-0000-00001E000000}"/>
    <cellStyle name="Comma 12 2" xfId="234" xr:uid="{00000000-0005-0000-0000-00001F000000}"/>
    <cellStyle name="Comma 13" xfId="27" xr:uid="{00000000-0005-0000-0000-000020000000}"/>
    <cellStyle name="Comma 13 2" xfId="235" xr:uid="{00000000-0005-0000-0000-000021000000}"/>
    <cellStyle name="Comma 14" xfId="28" xr:uid="{00000000-0005-0000-0000-000022000000}"/>
    <cellStyle name="Comma 14 2" xfId="236" xr:uid="{00000000-0005-0000-0000-000023000000}"/>
    <cellStyle name="Comma 15" xfId="29" xr:uid="{00000000-0005-0000-0000-000024000000}"/>
    <cellStyle name="Comma 15 2" xfId="237" xr:uid="{00000000-0005-0000-0000-000025000000}"/>
    <cellStyle name="Comma 16" xfId="30" xr:uid="{00000000-0005-0000-0000-000026000000}"/>
    <cellStyle name="Comma 16 2" xfId="238" xr:uid="{00000000-0005-0000-0000-000027000000}"/>
    <cellStyle name="Comma 17" xfId="31" xr:uid="{00000000-0005-0000-0000-000028000000}"/>
    <cellStyle name="Comma 17 2" xfId="239" xr:uid="{00000000-0005-0000-0000-000029000000}"/>
    <cellStyle name="Comma 18" xfId="32" xr:uid="{00000000-0005-0000-0000-00002A000000}"/>
    <cellStyle name="Comma 18 2" xfId="166" xr:uid="{00000000-0005-0000-0000-00002B000000}"/>
    <cellStyle name="Comma 18 2 2" xfId="329" xr:uid="{00000000-0005-0000-0000-00002C000000}"/>
    <cellStyle name="Comma 18 3" xfId="167" xr:uid="{00000000-0005-0000-0000-00002D000000}"/>
    <cellStyle name="Comma 18 3 2" xfId="330" xr:uid="{00000000-0005-0000-0000-00002E000000}"/>
    <cellStyle name="Comma 18 4" xfId="240" xr:uid="{00000000-0005-0000-0000-00002F000000}"/>
    <cellStyle name="Comma 19" xfId="33" xr:uid="{00000000-0005-0000-0000-000030000000}"/>
    <cellStyle name="Comma 19 2" xfId="168" xr:uid="{00000000-0005-0000-0000-000031000000}"/>
    <cellStyle name="Comma 19 2 2" xfId="331" xr:uid="{00000000-0005-0000-0000-000032000000}"/>
    <cellStyle name="Comma 19 3" xfId="169" xr:uid="{00000000-0005-0000-0000-000033000000}"/>
    <cellStyle name="Comma 19 3 2" xfId="332" xr:uid="{00000000-0005-0000-0000-000034000000}"/>
    <cellStyle name="Comma 19 4" xfId="241" xr:uid="{00000000-0005-0000-0000-000035000000}"/>
    <cellStyle name="Comma 2" xfId="34" xr:uid="{00000000-0005-0000-0000-000036000000}"/>
    <cellStyle name="Comma 2 2" xfId="170" xr:uid="{00000000-0005-0000-0000-000037000000}"/>
    <cellStyle name="Comma 2 2 2" xfId="333" xr:uid="{00000000-0005-0000-0000-000038000000}"/>
    <cellStyle name="Comma 2 3" xfId="171" xr:uid="{00000000-0005-0000-0000-000039000000}"/>
    <cellStyle name="Comma 2 3 2" xfId="334" xr:uid="{00000000-0005-0000-0000-00003A000000}"/>
    <cellStyle name="Comma 2 4" xfId="380" xr:uid="{00000000-0005-0000-0000-00003B000000}"/>
    <cellStyle name="Comma 2 5" xfId="242" xr:uid="{00000000-0005-0000-0000-00003C000000}"/>
    <cellStyle name="Comma 20" xfId="35" xr:uid="{00000000-0005-0000-0000-00003D000000}"/>
    <cellStyle name="Comma 20 2" xfId="243" xr:uid="{00000000-0005-0000-0000-00003E000000}"/>
    <cellStyle name="Comma 21" xfId="36" xr:uid="{00000000-0005-0000-0000-00003F000000}"/>
    <cellStyle name="Comma 21 2" xfId="244" xr:uid="{00000000-0005-0000-0000-000040000000}"/>
    <cellStyle name="Comma 22" xfId="37" xr:uid="{00000000-0005-0000-0000-000041000000}"/>
    <cellStyle name="Comma 22 2" xfId="245" xr:uid="{00000000-0005-0000-0000-000042000000}"/>
    <cellStyle name="Comma 23" xfId="38" xr:uid="{00000000-0005-0000-0000-000043000000}"/>
    <cellStyle name="Comma 23 2" xfId="246" xr:uid="{00000000-0005-0000-0000-000044000000}"/>
    <cellStyle name="Comma 24" xfId="39" xr:uid="{00000000-0005-0000-0000-000045000000}"/>
    <cellStyle name="Comma 24 2" xfId="247" xr:uid="{00000000-0005-0000-0000-000046000000}"/>
    <cellStyle name="Comma 25" xfId="40" xr:uid="{00000000-0005-0000-0000-000047000000}"/>
    <cellStyle name="Comma 25 2" xfId="248" xr:uid="{00000000-0005-0000-0000-000048000000}"/>
    <cellStyle name="Comma 26" xfId="41" xr:uid="{00000000-0005-0000-0000-000049000000}"/>
    <cellStyle name="Comma 26 2" xfId="249" xr:uid="{00000000-0005-0000-0000-00004A000000}"/>
    <cellStyle name="Comma 27" xfId="42" xr:uid="{00000000-0005-0000-0000-00004B000000}"/>
    <cellStyle name="Comma 27 2" xfId="250" xr:uid="{00000000-0005-0000-0000-00004C000000}"/>
    <cellStyle name="Comma 28" xfId="43" xr:uid="{00000000-0005-0000-0000-00004D000000}"/>
    <cellStyle name="Comma 28 2" xfId="251" xr:uid="{00000000-0005-0000-0000-00004E000000}"/>
    <cellStyle name="Comma 29" xfId="44" xr:uid="{00000000-0005-0000-0000-00004F000000}"/>
    <cellStyle name="Comma 29 2" xfId="252" xr:uid="{00000000-0005-0000-0000-000050000000}"/>
    <cellStyle name="Comma 3" xfId="45" xr:uid="{00000000-0005-0000-0000-000051000000}"/>
    <cellStyle name="Comma 3 2" xfId="46" xr:uid="{00000000-0005-0000-0000-000052000000}"/>
    <cellStyle name="Comma 3 2 2" xfId="230" xr:uid="{00000000-0005-0000-0000-000053000000}"/>
    <cellStyle name="Comma 3 2 2 2" xfId="379" xr:uid="{00000000-0005-0000-0000-000054000000}"/>
    <cellStyle name="Comma 3 2 3" xfId="254" xr:uid="{00000000-0005-0000-0000-000055000000}"/>
    <cellStyle name="Comma 3 3" xfId="172" xr:uid="{00000000-0005-0000-0000-000056000000}"/>
    <cellStyle name="Comma 3 3 2" xfId="335" xr:uid="{00000000-0005-0000-0000-000057000000}"/>
    <cellStyle name="Comma 3 4" xfId="253" xr:uid="{00000000-0005-0000-0000-000058000000}"/>
    <cellStyle name="Comma 30" xfId="47" xr:uid="{00000000-0005-0000-0000-000059000000}"/>
    <cellStyle name="Comma 30 2" xfId="255" xr:uid="{00000000-0005-0000-0000-00005A000000}"/>
    <cellStyle name="Comma 31" xfId="48" xr:uid="{00000000-0005-0000-0000-00005B000000}"/>
    <cellStyle name="Comma 31 2" xfId="256" xr:uid="{00000000-0005-0000-0000-00005C000000}"/>
    <cellStyle name="Comma 32" xfId="150" xr:uid="{00000000-0005-0000-0000-00005D000000}"/>
    <cellStyle name="Comma 32 2" xfId="313" xr:uid="{00000000-0005-0000-0000-00005E000000}"/>
    <cellStyle name="Comma 33" xfId="158" xr:uid="{00000000-0005-0000-0000-00005F000000}"/>
    <cellStyle name="Comma 33 2" xfId="321" xr:uid="{00000000-0005-0000-0000-000060000000}"/>
    <cellStyle name="Comma 34" xfId="149" xr:uid="{00000000-0005-0000-0000-000061000000}"/>
    <cellStyle name="Comma 34 2" xfId="312" xr:uid="{00000000-0005-0000-0000-000062000000}"/>
    <cellStyle name="Comma 35" xfId="159" xr:uid="{00000000-0005-0000-0000-000063000000}"/>
    <cellStyle name="Comma 35 2" xfId="322" xr:uid="{00000000-0005-0000-0000-000064000000}"/>
    <cellStyle name="Comma 36" xfId="148" xr:uid="{00000000-0005-0000-0000-000065000000}"/>
    <cellStyle name="Comma 36 2" xfId="311" xr:uid="{00000000-0005-0000-0000-000066000000}"/>
    <cellStyle name="Comma 37" xfId="173" xr:uid="{00000000-0005-0000-0000-000067000000}"/>
    <cellStyle name="Comma 37 2" xfId="336" xr:uid="{00000000-0005-0000-0000-000068000000}"/>
    <cellStyle name="Comma 38" xfId="174" xr:uid="{00000000-0005-0000-0000-000069000000}"/>
    <cellStyle name="Comma 38 2" xfId="337" xr:uid="{00000000-0005-0000-0000-00006A000000}"/>
    <cellStyle name="Comma 39" xfId="175" xr:uid="{00000000-0005-0000-0000-00006B000000}"/>
    <cellStyle name="Comma 39 2" xfId="338" xr:uid="{00000000-0005-0000-0000-00006C000000}"/>
    <cellStyle name="Comma 4" xfId="49" xr:uid="{00000000-0005-0000-0000-00006D000000}"/>
    <cellStyle name="Comma 4 2" xfId="177" xr:uid="{00000000-0005-0000-0000-00006E000000}"/>
    <cellStyle name="Comma 4 2 2" xfId="340" xr:uid="{00000000-0005-0000-0000-00006F000000}"/>
    <cellStyle name="Comma 4 3" xfId="178" xr:uid="{00000000-0005-0000-0000-000070000000}"/>
    <cellStyle name="Comma 4 3 2" xfId="179" xr:uid="{00000000-0005-0000-0000-000071000000}"/>
    <cellStyle name="Comma 4 3 2 2" xfId="342" xr:uid="{00000000-0005-0000-0000-000072000000}"/>
    <cellStyle name="Comma 4 3 3" xfId="180" xr:uid="{00000000-0005-0000-0000-000073000000}"/>
    <cellStyle name="Comma 4 3 3 2" xfId="343" xr:uid="{00000000-0005-0000-0000-000074000000}"/>
    <cellStyle name="Comma 4 3 4" xfId="341" xr:uid="{00000000-0005-0000-0000-000075000000}"/>
    <cellStyle name="Comma 4 4" xfId="176" xr:uid="{00000000-0005-0000-0000-000076000000}"/>
    <cellStyle name="Comma 4 4 2" xfId="339" xr:uid="{00000000-0005-0000-0000-000077000000}"/>
    <cellStyle name="Comma 4 5" xfId="257" xr:uid="{00000000-0005-0000-0000-000078000000}"/>
    <cellStyle name="Comma 40" xfId="181" xr:uid="{00000000-0005-0000-0000-000079000000}"/>
    <cellStyle name="Comma 40 2" xfId="344" xr:uid="{00000000-0005-0000-0000-00007A000000}"/>
    <cellStyle name="Comma 41" xfId="182" xr:uid="{00000000-0005-0000-0000-00007B000000}"/>
    <cellStyle name="Comma 41 2" xfId="345" xr:uid="{00000000-0005-0000-0000-00007C000000}"/>
    <cellStyle name="Comma 42" xfId="183" xr:uid="{00000000-0005-0000-0000-00007D000000}"/>
    <cellStyle name="Comma 42 2" xfId="346" xr:uid="{00000000-0005-0000-0000-00007E000000}"/>
    <cellStyle name="Comma 43" xfId="184" xr:uid="{00000000-0005-0000-0000-00007F000000}"/>
    <cellStyle name="Comma 43 2" xfId="347" xr:uid="{00000000-0005-0000-0000-000080000000}"/>
    <cellStyle name="Comma 44" xfId="185" xr:uid="{00000000-0005-0000-0000-000081000000}"/>
    <cellStyle name="Comma 44 2" xfId="348" xr:uid="{00000000-0005-0000-0000-000082000000}"/>
    <cellStyle name="Comma 45" xfId="165" xr:uid="{00000000-0005-0000-0000-000083000000}"/>
    <cellStyle name="Comma 45 2" xfId="328" xr:uid="{00000000-0005-0000-0000-000084000000}"/>
    <cellStyle name="Comma 46" xfId="198" xr:uid="{00000000-0005-0000-0000-000085000000}"/>
    <cellStyle name="Comma 46 2" xfId="360" xr:uid="{00000000-0005-0000-0000-000086000000}"/>
    <cellStyle name="Comma 47" xfId="387" xr:uid="{83BD00CB-303F-4D5B-BF94-CEBCB06FF380}"/>
    <cellStyle name="Comma 5" xfId="50" xr:uid="{00000000-0005-0000-0000-000087000000}"/>
    <cellStyle name="Comma 5 2" xfId="153" xr:uid="{00000000-0005-0000-0000-000088000000}"/>
    <cellStyle name="Comma 5 2 2" xfId="316" xr:uid="{00000000-0005-0000-0000-000089000000}"/>
    <cellStyle name="Comma 5 3" xfId="186" xr:uid="{00000000-0005-0000-0000-00008A000000}"/>
    <cellStyle name="Comma 5 3 2" xfId="187" xr:uid="{00000000-0005-0000-0000-00008B000000}"/>
    <cellStyle name="Comma 5 3 2 2" xfId="350" xr:uid="{00000000-0005-0000-0000-00008C000000}"/>
    <cellStyle name="Comma 5 3 3" xfId="188" xr:uid="{00000000-0005-0000-0000-00008D000000}"/>
    <cellStyle name="Comma 5 3 3 2" xfId="351" xr:uid="{00000000-0005-0000-0000-00008E000000}"/>
    <cellStyle name="Comma 5 3 4" xfId="349" xr:uid="{00000000-0005-0000-0000-00008F000000}"/>
    <cellStyle name="Comma 5 4" xfId="381" xr:uid="{00000000-0005-0000-0000-000090000000}"/>
    <cellStyle name="Comma 5 5" xfId="258" xr:uid="{00000000-0005-0000-0000-000091000000}"/>
    <cellStyle name="Comma 5 7" xfId="384" xr:uid="{00000000-0005-0000-0000-000092000000}"/>
    <cellStyle name="Comma 6" xfId="51" xr:uid="{00000000-0005-0000-0000-000093000000}"/>
    <cellStyle name="Comma 6 2" xfId="259" xr:uid="{00000000-0005-0000-0000-000094000000}"/>
    <cellStyle name="Comma 7" xfId="52" xr:uid="{00000000-0005-0000-0000-000095000000}"/>
    <cellStyle name="Comma 7 2" xfId="260" xr:uid="{00000000-0005-0000-0000-000096000000}"/>
    <cellStyle name="Comma 8" xfId="53" xr:uid="{00000000-0005-0000-0000-000097000000}"/>
    <cellStyle name="Comma 8 2" xfId="261" xr:uid="{00000000-0005-0000-0000-000098000000}"/>
    <cellStyle name="Comma 9" xfId="54" xr:uid="{00000000-0005-0000-0000-000099000000}"/>
    <cellStyle name="Comma 9 2" xfId="262" xr:uid="{00000000-0005-0000-0000-00009A000000}"/>
    <cellStyle name="Currency [00]" xfId="55" xr:uid="{00000000-0005-0000-0000-00009B000000}"/>
    <cellStyle name="Date Short" xfId="56" xr:uid="{00000000-0005-0000-0000-00009C000000}"/>
    <cellStyle name="Enter Currency (0)" xfId="57" xr:uid="{00000000-0005-0000-0000-00009D000000}"/>
    <cellStyle name="Enter Currency (2)" xfId="58" xr:uid="{00000000-0005-0000-0000-00009E000000}"/>
    <cellStyle name="Enter Units (0)" xfId="59" xr:uid="{00000000-0005-0000-0000-00009F000000}"/>
    <cellStyle name="Enter Units (1)" xfId="60" xr:uid="{00000000-0005-0000-0000-0000A0000000}"/>
    <cellStyle name="Enter Units (2)" xfId="61" xr:uid="{00000000-0005-0000-0000-0000A1000000}"/>
    <cellStyle name="Grey" xfId="62" xr:uid="{00000000-0005-0000-0000-0000A2000000}"/>
    <cellStyle name="Header1" xfId="63" xr:uid="{00000000-0005-0000-0000-0000A3000000}"/>
    <cellStyle name="Header2" xfId="64" xr:uid="{00000000-0005-0000-0000-0000A4000000}"/>
    <cellStyle name="Input [yellow]" xfId="65" xr:uid="{00000000-0005-0000-0000-0000A5000000}"/>
    <cellStyle name="Link Currency (0)" xfId="66" xr:uid="{00000000-0005-0000-0000-0000A6000000}"/>
    <cellStyle name="Link Currency (2)" xfId="67" xr:uid="{00000000-0005-0000-0000-0000A7000000}"/>
    <cellStyle name="Link Units (0)" xfId="68" xr:uid="{00000000-0005-0000-0000-0000A8000000}"/>
    <cellStyle name="Link Units (1)" xfId="69" xr:uid="{00000000-0005-0000-0000-0000A9000000}"/>
    <cellStyle name="Link Units (2)" xfId="70" xr:uid="{00000000-0005-0000-0000-0000AA000000}"/>
    <cellStyle name="Normal - Style1" xfId="71" xr:uid="{00000000-0005-0000-0000-0000AC000000}"/>
    <cellStyle name="Normal 10" xfId="72" xr:uid="{00000000-0005-0000-0000-0000AD000000}"/>
    <cellStyle name="Normal 10 2" xfId="189" xr:uid="{00000000-0005-0000-0000-0000AE000000}"/>
    <cellStyle name="Normal 10 2 2" xfId="352" xr:uid="{00000000-0005-0000-0000-0000AF000000}"/>
    <cellStyle name="Normal 10 3" xfId="263" xr:uid="{00000000-0005-0000-0000-0000B0000000}"/>
    <cellStyle name="Normal 11" xfId="73" xr:uid="{00000000-0005-0000-0000-0000B1000000}"/>
    <cellStyle name="Normal 11 2" xfId="190" xr:uid="{00000000-0005-0000-0000-0000B2000000}"/>
    <cellStyle name="Normal 11 2 2" xfId="353" xr:uid="{00000000-0005-0000-0000-0000B3000000}"/>
    <cellStyle name="Normal 11 3" xfId="264" xr:uid="{00000000-0005-0000-0000-0000B4000000}"/>
    <cellStyle name="Normal 12" xfId="74" xr:uid="{00000000-0005-0000-0000-0000B5000000}"/>
    <cellStyle name="Normal 12 2" xfId="191" xr:uid="{00000000-0005-0000-0000-0000B6000000}"/>
    <cellStyle name="Normal 12 2 2" xfId="354" xr:uid="{00000000-0005-0000-0000-0000B7000000}"/>
    <cellStyle name="Normal 12 3" xfId="265" xr:uid="{00000000-0005-0000-0000-0000B8000000}"/>
    <cellStyle name="Normal 13" xfId="75" xr:uid="{00000000-0005-0000-0000-0000B9000000}"/>
    <cellStyle name="Normal 13 2" xfId="266" xr:uid="{00000000-0005-0000-0000-0000BA000000}"/>
    <cellStyle name="Normal 14" xfId="76" xr:uid="{00000000-0005-0000-0000-0000BB000000}"/>
    <cellStyle name="Normal 14 2" xfId="192" xr:uid="{00000000-0005-0000-0000-0000BC000000}"/>
    <cellStyle name="Normal 14 2 2" xfId="355" xr:uid="{00000000-0005-0000-0000-0000BD000000}"/>
    <cellStyle name="Normal 14 3" xfId="267" xr:uid="{00000000-0005-0000-0000-0000BE000000}"/>
    <cellStyle name="Normal 15" xfId="77" xr:uid="{00000000-0005-0000-0000-0000BF000000}"/>
    <cellStyle name="Normal 15 2" xfId="193" xr:uid="{00000000-0005-0000-0000-0000C0000000}"/>
    <cellStyle name="Normal 15 2 2" xfId="356" xr:uid="{00000000-0005-0000-0000-0000C1000000}"/>
    <cellStyle name="Normal 15 3" xfId="268" xr:uid="{00000000-0005-0000-0000-0000C2000000}"/>
    <cellStyle name="Normal 16" xfId="78" xr:uid="{00000000-0005-0000-0000-0000C3000000}"/>
    <cellStyle name="Normal 16 2" xfId="269" xr:uid="{00000000-0005-0000-0000-0000C4000000}"/>
    <cellStyle name="Normal 17" xfId="79" xr:uid="{00000000-0005-0000-0000-0000C5000000}"/>
    <cellStyle name="Normal 17 2" xfId="270" xr:uid="{00000000-0005-0000-0000-0000C6000000}"/>
    <cellStyle name="Normal 18" xfId="80" xr:uid="{00000000-0005-0000-0000-0000C7000000}"/>
    <cellStyle name="Normal 18 2" xfId="229" xr:uid="{00000000-0005-0000-0000-0000C8000000}"/>
    <cellStyle name="Normal 19" xfId="81" xr:uid="{00000000-0005-0000-0000-0000C9000000}"/>
    <cellStyle name="Normal 19 2" xfId="228" xr:uid="{00000000-0005-0000-0000-0000CA000000}"/>
    <cellStyle name="Normal 2" xfId="82" xr:uid="{00000000-0005-0000-0000-0000CB000000}"/>
    <cellStyle name="Normal 2 2" xfId="271" xr:uid="{00000000-0005-0000-0000-0000CC000000}"/>
    <cellStyle name="Normal 2 2 2" xfId="386" xr:uid="{0F20B77C-67CF-4BCB-9B17-541C8DF5486F}"/>
    <cellStyle name="Normal 20" xfId="83" xr:uid="{00000000-0005-0000-0000-0000CD000000}"/>
    <cellStyle name="Normal 20 2" xfId="272" xr:uid="{00000000-0005-0000-0000-0000CE000000}"/>
    <cellStyle name="Normal 21" xfId="84" xr:uid="{00000000-0005-0000-0000-0000CF000000}"/>
    <cellStyle name="Normal 21 2" xfId="227" xr:uid="{00000000-0005-0000-0000-0000D0000000}"/>
    <cellStyle name="Normal 22" xfId="85" xr:uid="{00000000-0005-0000-0000-0000D1000000}"/>
    <cellStyle name="Normal 22 2" xfId="226" xr:uid="{00000000-0005-0000-0000-0000D2000000}"/>
    <cellStyle name="Normal 23" xfId="86" xr:uid="{00000000-0005-0000-0000-0000D3000000}"/>
    <cellStyle name="Normal 23 2" xfId="225" xr:uid="{00000000-0005-0000-0000-0000D4000000}"/>
    <cellStyle name="Normal 24" xfId="87" xr:uid="{00000000-0005-0000-0000-0000D5000000}"/>
    <cellStyle name="Normal 24 2" xfId="224" xr:uid="{00000000-0005-0000-0000-0000D6000000}"/>
    <cellStyle name="Normal 25" xfId="88" xr:uid="{00000000-0005-0000-0000-0000D7000000}"/>
    <cellStyle name="Normal 25 2" xfId="223" xr:uid="{00000000-0005-0000-0000-0000D8000000}"/>
    <cellStyle name="Normal 26" xfId="89" xr:uid="{00000000-0005-0000-0000-0000D9000000}"/>
    <cellStyle name="Normal 26 2" xfId="222" xr:uid="{00000000-0005-0000-0000-0000DA000000}"/>
    <cellStyle name="Normal 27" xfId="90" xr:uid="{00000000-0005-0000-0000-0000DB000000}"/>
    <cellStyle name="Normal 27 2" xfId="221" xr:uid="{00000000-0005-0000-0000-0000DC000000}"/>
    <cellStyle name="Normal 28" xfId="91" xr:uid="{00000000-0005-0000-0000-0000DD000000}"/>
    <cellStyle name="Normal 28 2" xfId="220" xr:uid="{00000000-0005-0000-0000-0000DE000000}"/>
    <cellStyle name="Normal 29" xfId="147" xr:uid="{00000000-0005-0000-0000-0000DF000000}"/>
    <cellStyle name="Normal 29 2" xfId="310" xr:uid="{00000000-0005-0000-0000-0000E0000000}"/>
    <cellStyle name="Normal 3" xfId="92" xr:uid="{00000000-0005-0000-0000-0000E1000000}"/>
    <cellStyle name="Normal 3 2" xfId="195" xr:uid="{00000000-0005-0000-0000-0000E2000000}"/>
    <cellStyle name="Normal 3 3" xfId="194" xr:uid="{00000000-0005-0000-0000-0000E3000000}"/>
    <cellStyle name="Normal 3 3 2" xfId="357" xr:uid="{00000000-0005-0000-0000-0000E4000000}"/>
    <cellStyle name="Normal 30" xfId="160" xr:uid="{00000000-0005-0000-0000-0000E5000000}"/>
    <cellStyle name="Normal 30 2" xfId="323" xr:uid="{00000000-0005-0000-0000-0000E6000000}"/>
    <cellStyle name="Normal 31" xfId="161" xr:uid="{00000000-0005-0000-0000-0000E7000000}"/>
    <cellStyle name="Normal 31 2" xfId="324" xr:uid="{00000000-0005-0000-0000-0000E8000000}"/>
    <cellStyle name="Normal 32" xfId="162" xr:uid="{00000000-0005-0000-0000-0000E9000000}"/>
    <cellStyle name="Normal 32 2" xfId="325" xr:uid="{00000000-0005-0000-0000-0000EA000000}"/>
    <cellStyle name="Normal 33" xfId="163" xr:uid="{00000000-0005-0000-0000-0000EB000000}"/>
    <cellStyle name="Normal 33 2" xfId="326" xr:uid="{00000000-0005-0000-0000-0000EC000000}"/>
    <cellStyle name="Normal 34" xfId="196" xr:uid="{00000000-0005-0000-0000-0000ED000000}"/>
    <cellStyle name="Normal 34 2" xfId="358" xr:uid="{00000000-0005-0000-0000-0000EE000000}"/>
    <cellStyle name="Normal 35" xfId="164" xr:uid="{00000000-0005-0000-0000-0000EF000000}"/>
    <cellStyle name="Normal 35 2" xfId="327" xr:uid="{00000000-0005-0000-0000-0000F0000000}"/>
    <cellStyle name="Normal 36" xfId="212" xr:uid="{00000000-0005-0000-0000-0000F1000000}"/>
    <cellStyle name="Normal 36 2" xfId="374" xr:uid="{00000000-0005-0000-0000-0000F2000000}"/>
    <cellStyle name="Normal 37" xfId="385" xr:uid="{4D639B76-B347-4F5B-ABA5-07256359B8EE}"/>
    <cellStyle name="Normal 4" xfId="93" xr:uid="{00000000-0005-0000-0000-0000F3000000}"/>
    <cellStyle name="Normal 4 2" xfId="273" xr:uid="{00000000-0005-0000-0000-0000F4000000}"/>
    <cellStyle name="Normal 5" xfId="94" xr:uid="{00000000-0005-0000-0000-0000F5000000}"/>
    <cellStyle name="Normal 5 2" xfId="274" xr:uid="{00000000-0005-0000-0000-0000F6000000}"/>
    <cellStyle name="Normal 6" xfId="95" xr:uid="{00000000-0005-0000-0000-0000F7000000}"/>
    <cellStyle name="Normal 6 2" xfId="275" xr:uid="{00000000-0005-0000-0000-0000F8000000}"/>
    <cellStyle name="Normal 7" xfId="96" xr:uid="{00000000-0005-0000-0000-0000F9000000}"/>
    <cellStyle name="Normal 7 2" xfId="197" xr:uid="{00000000-0005-0000-0000-0000FA000000}"/>
    <cellStyle name="Normal 7 2 2" xfId="359" xr:uid="{00000000-0005-0000-0000-0000FB000000}"/>
    <cellStyle name="Normal 7 3" xfId="276" xr:uid="{00000000-0005-0000-0000-0000FC000000}"/>
    <cellStyle name="Normal 8" xfId="97" xr:uid="{00000000-0005-0000-0000-0000FD000000}"/>
    <cellStyle name="Normal 8 2" xfId="277" xr:uid="{00000000-0005-0000-0000-0000FE000000}"/>
    <cellStyle name="Normal 9" xfId="98" xr:uid="{00000000-0005-0000-0000-0000FF000000}"/>
    <cellStyle name="Normal 9 2" xfId="278" xr:uid="{00000000-0005-0000-0000-000000010000}"/>
    <cellStyle name="Normal_Form05" xfId="395" xr:uid="{7AEC4268-6C1B-4641-83E9-F2997D9A76BF}"/>
    <cellStyle name="ParaBirimi [0]_RESULTS" xfId="99" xr:uid="{00000000-0005-0000-0000-000001010000}"/>
    <cellStyle name="ParaBirimi_RESULTS" xfId="100" xr:uid="{00000000-0005-0000-0000-000002010000}"/>
    <cellStyle name="Percent [0]" xfId="101" xr:uid="{00000000-0005-0000-0000-000004010000}"/>
    <cellStyle name="Percent [00]" xfId="102" xr:uid="{00000000-0005-0000-0000-000005010000}"/>
    <cellStyle name="Percent [2]" xfId="103" xr:uid="{00000000-0005-0000-0000-000006010000}"/>
    <cellStyle name="Percent 10" xfId="104" xr:uid="{00000000-0005-0000-0000-000007010000}"/>
    <cellStyle name="Percent 10 2" xfId="279" xr:uid="{00000000-0005-0000-0000-000008010000}"/>
    <cellStyle name="Percent 11" xfId="105" xr:uid="{00000000-0005-0000-0000-000009010000}"/>
    <cellStyle name="Percent 11 2" xfId="280" xr:uid="{00000000-0005-0000-0000-00000A010000}"/>
    <cellStyle name="Percent 12" xfId="106" xr:uid="{00000000-0005-0000-0000-00000B010000}"/>
    <cellStyle name="Percent 12 2" xfId="281" xr:uid="{00000000-0005-0000-0000-00000C010000}"/>
    <cellStyle name="Percent 13" xfId="107" xr:uid="{00000000-0005-0000-0000-00000D010000}"/>
    <cellStyle name="Percent 13 2" xfId="282" xr:uid="{00000000-0005-0000-0000-00000E010000}"/>
    <cellStyle name="Percent 14" xfId="108" xr:uid="{00000000-0005-0000-0000-00000F010000}"/>
    <cellStyle name="Percent 14 2" xfId="283" xr:uid="{00000000-0005-0000-0000-000010010000}"/>
    <cellStyle name="Percent 15" xfId="109" xr:uid="{00000000-0005-0000-0000-000011010000}"/>
    <cellStyle name="Percent 15 2" xfId="284" xr:uid="{00000000-0005-0000-0000-000012010000}"/>
    <cellStyle name="Percent 16" xfId="110" xr:uid="{00000000-0005-0000-0000-000013010000}"/>
    <cellStyle name="Percent 16 2" xfId="285" xr:uid="{00000000-0005-0000-0000-000014010000}"/>
    <cellStyle name="Percent 17" xfId="111" xr:uid="{00000000-0005-0000-0000-000015010000}"/>
    <cellStyle name="Percent 17 2" xfId="286" xr:uid="{00000000-0005-0000-0000-000016010000}"/>
    <cellStyle name="Percent 18" xfId="112" xr:uid="{00000000-0005-0000-0000-000017010000}"/>
    <cellStyle name="Percent 18 2" xfId="199" xr:uid="{00000000-0005-0000-0000-000018010000}"/>
    <cellStyle name="Percent 18 2 2" xfId="361" xr:uid="{00000000-0005-0000-0000-000019010000}"/>
    <cellStyle name="Percent 18 3" xfId="200" xr:uid="{00000000-0005-0000-0000-00001A010000}"/>
    <cellStyle name="Percent 18 3 2" xfId="362" xr:uid="{00000000-0005-0000-0000-00001B010000}"/>
    <cellStyle name="Percent 18 4" xfId="287" xr:uid="{00000000-0005-0000-0000-00001C010000}"/>
    <cellStyle name="Percent 19" xfId="113" xr:uid="{00000000-0005-0000-0000-00001D010000}"/>
    <cellStyle name="Percent 19 2" xfId="201" xr:uid="{00000000-0005-0000-0000-00001E010000}"/>
    <cellStyle name="Percent 19 2 2" xfId="363" xr:uid="{00000000-0005-0000-0000-00001F010000}"/>
    <cellStyle name="Percent 19 3" xfId="202" xr:uid="{00000000-0005-0000-0000-000020010000}"/>
    <cellStyle name="Percent 19 3 2" xfId="364" xr:uid="{00000000-0005-0000-0000-000021010000}"/>
    <cellStyle name="Percent 19 4" xfId="288" xr:uid="{00000000-0005-0000-0000-000022010000}"/>
    <cellStyle name="Percent 2" xfId="114" xr:uid="{00000000-0005-0000-0000-000023010000}"/>
    <cellStyle name="Percent 2 2" xfId="157" xr:uid="{00000000-0005-0000-0000-000024010000}"/>
    <cellStyle name="Percent 2 2 2" xfId="320" xr:uid="{00000000-0005-0000-0000-000025010000}"/>
    <cellStyle name="Percent 2 3" xfId="203" xr:uid="{00000000-0005-0000-0000-000026010000}"/>
    <cellStyle name="Percent 2 3 2" xfId="365" xr:uid="{00000000-0005-0000-0000-000027010000}"/>
    <cellStyle name="Percent 2 4" xfId="289" xr:uid="{00000000-0005-0000-0000-000028010000}"/>
    <cellStyle name="Percent 20" xfId="115" xr:uid="{00000000-0005-0000-0000-000029010000}"/>
    <cellStyle name="Percent 20 2" xfId="290" xr:uid="{00000000-0005-0000-0000-00002A010000}"/>
    <cellStyle name="Percent 21" xfId="116" xr:uid="{00000000-0005-0000-0000-00002B010000}"/>
    <cellStyle name="Percent 21 2" xfId="291" xr:uid="{00000000-0005-0000-0000-00002C010000}"/>
    <cellStyle name="Percent 22" xfId="117" xr:uid="{00000000-0005-0000-0000-00002D010000}"/>
    <cellStyle name="Percent 22 2" xfId="292" xr:uid="{00000000-0005-0000-0000-00002E010000}"/>
    <cellStyle name="Percent 23" xfId="118" xr:uid="{00000000-0005-0000-0000-00002F010000}"/>
    <cellStyle name="Percent 23 2" xfId="293" xr:uid="{00000000-0005-0000-0000-000030010000}"/>
    <cellStyle name="Percent 24" xfId="119" xr:uid="{00000000-0005-0000-0000-000031010000}"/>
    <cellStyle name="Percent 24 2" xfId="294" xr:uid="{00000000-0005-0000-0000-000032010000}"/>
    <cellStyle name="Percent 25" xfId="120" xr:uid="{00000000-0005-0000-0000-000033010000}"/>
    <cellStyle name="Percent 25 2" xfId="295" xr:uid="{00000000-0005-0000-0000-000034010000}"/>
    <cellStyle name="Percent 26" xfId="121" xr:uid="{00000000-0005-0000-0000-000035010000}"/>
    <cellStyle name="Percent 26 2" xfId="296" xr:uid="{00000000-0005-0000-0000-000036010000}"/>
    <cellStyle name="Percent 27" xfId="122" xr:uid="{00000000-0005-0000-0000-000037010000}"/>
    <cellStyle name="Percent 27 2" xfId="297" xr:uid="{00000000-0005-0000-0000-000038010000}"/>
    <cellStyle name="Percent 28" xfId="123" xr:uid="{00000000-0005-0000-0000-000039010000}"/>
    <cellStyle name="Percent 28 2" xfId="298" xr:uid="{00000000-0005-0000-0000-00003A010000}"/>
    <cellStyle name="Percent 29" xfId="155" xr:uid="{00000000-0005-0000-0000-00003B010000}"/>
    <cellStyle name="Percent 29 2" xfId="318" xr:uid="{00000000-0005-0000-0000-00003C010000}"/>
    <cellStyle name="Percent 3" xfId="124" xr:uid="{00000000-0005-0000-0000-00003D010000}"/>
    <cellStyle name="Percent 3 2" xfId="299" xr:uid="{00000000-0005-0000-0000-00003E010000}"/>
    <cellStyle name="Percent 30" xfId="152" xr:uid="{00000000-0005-0000-0000-00003F010000}"/>
    <cellStyle name="Percent 30 2" xfId="315" xr:uid="{00000000-0005-0000-0000-000040010000}"/>
    <cellStyle name="Percent 31" xfId="154" xr:uid="{00000000-0005-0000-0000-000041010000}"/>
    <cellStyle name="Percent 31 2" xfId="317" xr:uid="{00000000-0005-0000-0000-000042010000}"/>
    <cellStyle name="Percent 32" xfId="151" xr:uid="{00000000-0005-0000-0000-000043010000}"/>
    <cellStyle name="Percent 32 2" xfId="314" xr:uid="{00000000-0005-0000-0000-000044010000}"/>
    <cellStyle name="Percent 33" xfId="156" xr:uid="{00000000-0005-0000-0000-000045010000}"/>
    <cellStyle name="Percent 33 2" xfId="319" xr:uid="{00000000-0005-0000-0000-000046010000}"/>
    <cellStyle name="Percent 4" xfId="125" xr:uid="{00000000-0005-0000-0000-000047010000}"/>
    <cellStyle name="Percent 4 2" xfId="204" xr:uid="{00000000-0005-0000-0000-000048010000}"/>
    <cellStyle name="Percent 4 2 2" xfId="366" xr:uid="{00000000-0005-0000-0000-000049010000}"/>
    <cellStyle name="Percent 4 3" xfId="205" xr:uid="{00000000-0005-0000-0000-00004A010000}"/>
    <cellStyle name="Percent 4 3 2" xfId="206" xr:uid="{00000000-0005-0000-0000-00004B010000}"/>
    <cellStyle name="Percent 4 3 2 2" xfId="368" xr:uid="{00000000-0005-0000-0000-00004C010000}"/>
    <cellStyle name="Percent 4 3 3" xfId="207" xr:uid="{00000000-0005-0000-0000-00004D010000}"/>
    <cellStyle name="Percent 4 3 3 2" xfId="369" xr:uid="{00000000-0005-0000-0000-00004E010000}"/>
    <cellStyle name="Percent 4 3 4" xfId="367" xr:uid="{00000000-0005-0000-0000-00004F010000}"/>
    <cellStyle name="Percent 4 4" xfId="300" xr:uid="{00000000-0005-0000-0000-000050010000}"/>
    <cellStyle name="Percent 5" xfId="126" xr:uid="{00000000-0005-0000-0000-000051010000}"/>
    <cellStyle name="Percent 5 2" xfId="208" xr:uid="{00000000-0005-0000-0000-000052010000}"/>
    <cellStyle name="Percent 5 2 2" xfId="370" xr:uid="{00000000-0005-0000-0000-000053010000}"/>
    <cellStyle name="Percent 5 3" xfId="209" xr:uid="{00000000-0005-0000-0000-000054010000}"/>
    <cellStyle name="Percent 5 3 2" xfId="210" xr:uid="{00000000-0005-0000-0000-000055010000}"/>
    <cellStyle name="Percent 5 3 2 2" xfId="372" xr:uid="{00000000-0005-0000-0000-000056010000}"/>
    <cellStyle name="Percent 5 3 3" xfId="211" xr:uid="{00000000-0005-0000-0000-000057010000}"/>
    <cellStyle name="Percent 5 3 3 2" xfId="373" xr:uid="{00000000-0005-0000-0000-000058010000}"/>
    <cellStyle name="Percent 5 3 4" xfId="371" xr:uid="{00000000-0005-0000-0000-000059010000}"/>
    <cellStyle name="Percent 5 4" xfId="301" xr:uid="{00000000-0005-0000-0000-00005A010000}"/>
    <cellStyle name="Percent 6" xfId="127" xr:uid="{00000000-0005-0000-0000-00005B010000}"/>
    <cellStyle name="Percent 6 2" xfId="302" xr:uid="{00000000-0005-0000-0000-00005C010000}"/>
    <cellStyle name="Percent 7" xfId="128" xr:uid="{00000000-0005-0000-0000-00005D010000}"/>
    <cellStyle name="Percent 7 2" xfId="303" xr:uid="{00000000-0005-0000-0000-00005E010000}"/>
    <cellStyle name="Percent 8" xfId="129" xr:uid="{00000000-0005-0000-0000-00005F010000}"/>
    <cellStyle name="Percent 8 2" xfId="304" xr:uid="{00000000-0005-0000-0000-000060010000}"/>
    <cellStyle name="Percent 9" xfId="130" xr:uid="{00000000-0005-0000-0000-000061010000}"/>
    <cellStyle name="Percent 9 2" xfId="305" xr:uid="{00000000-0005-0000-0000-000062010000}"/>
    <cellStyle name="PrePop Currency (0)" xfId="131" xr:uid="{00000000-0005-0000-0000-000063010000}"/>
    <cellStyle name="PrePop Currency (2)" xfId="132" xr:uid="{00000000-0005-0000-0000-000064010000}"/>
    <cellStyle name="PrePop Units (0)" xfId="133" xr:uid="{00000000-0005-0000-0000-000065010000}"/>
    <cellStyle name="PrePop Units (1)" xfId="134" xr:uid="{00000000-0005-0000-0000-000066010000}"/>
    <cellStyle name="PrePop Units (2)" xfId="135" xr:uid="{00000000-0005-0000-0000-000067010000}"/>
    <cellStyle name="Style 1" xfId="393" xr:uid="{8B41352C-3403-47CA-BBF8-A1F00F563DC5}"/>
    <cellStyle name="Text Indent A" xfId="136" xr:uid="{00000000-0005-0000-0000-000068010000}"/>
    <cellStyle name="Text Indent B" xfId="137" xr:uid="{00000000-0005-0000-0000-000069010000}"/>
    <cellStyle name="Text Indent C" xfId="138" xr:uid="{00000000-0005-0000-0000-00006A010000}"/>
    <cellStyle name="Virg? [0]_RESULTS" xfId="139" xr:uid="{00000000-0005-0000-0000-00006B010000}"/>
    <cellStyle name="Virg?_RESULTS" xfId="140" xr:uid="{00000000-0005-0000-0000-00006C010000}"/>
    <cellStyle name="เครื่องหมายจุลภาค 2" xfId="141" xr:uid="{00000000-0005-0000-0000-00006D010000}"/>
    <cellStyle name="เครื่องหมายจุลภาค 2 2" xfId="231" xr:uid="{00000000-0005-0000-0000-00006E010000}"/>
    <cellStyle name="เครื่องหมายจุลภาค 2 3" xfId="306" xr:uid="{00000000-0005-0000-0000-00006F010000}"/>
    <cellStyle name="เครื่องหมายจุลภาค 2 4" xfId="389" xr:uid="{6658D870-98EC-4D7C-977F-8A46D946FEFA}"/>
    <cellStyle name="เครื่องหมายจุลภาค 2 5" xfId="383" xr:uid="{00000000-0005-0000-0000-000070010000}"/>
    <cellStyle name="เครื่องหมายจุลภาค 3" xfId="390" xr:uid="{FA94B634-E048-427B-B4C3-921EADB9C179}"/>
    <cellStyle name="เครื่องหมายจุลภาค_Sheet1" xfId="394" xr:uid="{CA18640F-9D0A-4997-97BA-55701132F576}"/>
    <cellStyle name="จุลภาค" xfId="143" builtinId="3"/>
    <cellStyle name="จุลภาค 2" xfId="145" xr:uid="{00000000-0005-0000-0000-000071010000}"/>
    <cellStyle name="จุลภาค 2 2" xfId="146" xr:uid="{00000000-0005-0000-0000-000072010000}"/>
    <cellStyle name="จุลภาค 2 2 2" xfId="219" xr:uid="{00000000-0005-0000-0000-000073010000}"/>
    <cellStyle name="จุลภาค 2 2 3" xfId="309" xr:uid="{00000000-0005-0000-0000-000074010000}"/>
    <cellStyle name="จุลภาค 2 3" xfId="308" xr:uid="{00000000-0005-0000-0000-000075010000}"/>
    <cellStyle name="จุลภาค 3" xfId="307" xr:uid="{00000000-0005-0000-0000-000076010000}"/>
    <cellStyle name="ปกติ" xfId="0" builtinId="0"/>
    <cellStyle name="ปกติ 2" xfId="144" xr:uid="{00000000-0005-0000-0000-000077010000}"/>
    <cellStyle name="ปกติ 2 2" xfId="213" xr:uid="{00000000-0005-0000-0000-000078010000}"/>
    <cellStyle name="ปกติ 2 2 2" xfId="375" xr:uid="{00000000-0005-0000-0000-000079010000}"/>
    <cellStyle name="ปกติ 2 2 2 2" xfId="391" xr:uid="{C5B526F6-0B60-4D98-AD2B-223452298049}"/>
    <cellStyle name="ปกติ 2 3" xfId="217" xr:uid="{00000000-0005-0000-0000-00007A010000}"/>
    <cellStyle name="ปกติ 3" xfId="214" xr:uid="{00000000-0005-0000-0000-00007B010000}"/>
    <cellStyle name="ปกติ 3 2" xfId="215" xr:uid="{00000000-0005-0000-0000-00007C010000}"/>
    <cellStyle name="ปกติ 3 3" xfId="376" xr:uid="{00000000-0005-0000-0000-00007D010000}"/>
    <cellStyle name="ปกติ 3_BOQ CRC TRANG   13-11-52 R1" xfId="382" xr:uid="{00000000-0005-0000-0000-00007E010000}"/>
    <cellStyle name="ปกติ_Sheet1" xfId="388" xr:uid="{97FB376F-9727-4C89-B9B4-D406DCB113DA}"/>
    <cellStyle name="เปอร์เซ็นต์" xfId="142" builtinId="5"/>
    <cellStyle name="เปอร์เซ็นต์ 2" xfId="216" xr:uid="{00000000-0005-0000-0000-00007F010000}"/>
    <cellStyle name="เปอร์เซ็นต์ 2 2" xfId="377" xr:uid="{00000000-0005-0000-0000-000080010000}"/>
    <cellStyle name="เปอร์เซ็นต์ 2 3" xfId="392" xr:uid="{7A699768-A3D1-4483-B461-6131FB3AEC3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0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2455484</xdr:colOff>
      <xdr:row>0</xdr:row>
      <xdr:rowOff>190498</xdr:rowOff>
    </xdr:from>
    <xdr:to>
      <xdr:col>0</xdr:col>
      <xdr:colOff>3860665</xdr:colOff>
      <xdr:row>5</xdr:row>
      <xdr:rowOff>314323</xdr:rowOff>
    </xdr:to>
    <xdr:pic>
      <xdr:nvPicPr>
        <xdr:cNvPr id="246987" name="Picture 1">
          <a:extLst>
            <a:ext uri="{FF2B5EF4-FFF2-40B4-BE49-F238E27FC236}">
              <a16:creationId xmlns:a16="http://schemas.microsoft.com/office/drawing/2014/main" id="{00000000-0008-0000-0000-0000CBC403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455484" y="190498"/>
          <a:ext cx="1405181" cy="181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1057275</xdr:colOff>
      <xdr:row>98</xdr:row>
      <xdr:rowOff>0</xdr:rowOff>
    </xdr:from>
    <xdr:to>
      <xdr:col>1</xdr:col>
      <xdr:colOff>1285875</xdr:colOff>
      <xdr:row>98</xdr:row>
      <xdr:rowOff>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8D6BB7E6-E318-4BBC-9DC5-038CFBC2F5BB}"/>
            </a:ext>
          </a:extLst>
        </xdr:cNvPr>
        <xdr:cNvSpPr>
          <a:spLocks noChangeArrowheads="1"/>
        </xdr:cNvSpPr>
      </xdr:nvSpPr>
      <xdr:spPr bwMode="auto">
        <a:xfrm>
          <a:off x="1543050" y="28994100"/>
          <a:ext cx="228600" cy="0"/>
        </a:xfrm>
        <a:prstGeom prst="ellips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1057275</xdr:colOff>
      <xdr:row>77</xdr:row>
      <xdr:rowOff>0</xdr:rowOff>
    </xdr:from>
    <xdr:to>
      <xdr:col>1</xdr:col>
      <xdr:colOff>1285875</xdr:colOff>
      <xdr:row>77</xdr:row>
      <xdr:rowOff>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2D24118C-C02E-4EA4-8CB3-8210487EBD6B}"/>
            </a:ext>
          </a:extLst>
        </xdr:cNvPr>
        <xdr:cNvSpPr>
          <a:spLocks noChangeArrowheads="1"/>
        </xdr:cNvSpPr>
      </xdr:nvSpPr>
      <xdr:spPr bwMode="auto">
        <a:xfrm>
          <a:off x="1543050" y="23193375"/>
          <a:ext cx="228600" cy="0"/>
        </a:xfrm>
        <a:prstGeom prst="ellips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1057275</xdr:colOff>
      <xdr:row>103</xdr:row>
      <xdr:rowOff>0</xdr:rowOff>
    </xdr:from>
    <xdr:to>
      <xdr:col>1</xdr:col>
      <xdr:colOff>1285875</xdr:colOff>
      <xdr:row>103</xdr:row>
      <xdr:rowOff>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FACB786D-A677-44D0-A254-7F84B4A881BD}"/>
            </a:ext>
          </a:extLst>
        </xdr:cNvPr>
        <xdr:cNvSpPr>
          <a:spLocks noChangeArrowheads="1"/>
        </xdr:cNvSpPr>
      </xdr:nvSpPr>
      <xdr:spPr bwMode="auto">
        <a:xfrm>
          <a:off x="2152650" y="30375225"/>
          <a:ext cx="228600" cy="0"/>
        </a:xfrm>
        <a:prstGeom prst="ellips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1057275</xdr:colOff>
      <xdr:row>79</xdr:row>
      <xdr:rowOff>0</xdr:rowOff>
    </xdr:from>
    <xdr:to>
      <xdr:col>1</xdr:col>
      <xdr:colOff>1285875</xdr:colOff>
      <xdr:row>79</xdr:row>
      <xdr:rowOff>0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id="{721A4EC4-BDE0-4BE8-97B0-6C05D9811A1A}"/>
            </a:ext>
          </a:extLst>
        </xdr:cNvPr>
        <xdr:cNvSpPr>
          <a:spLocks noChangeArrowheads="1"/>
        </xdr:cNvSpPr>
      </xdr:nvSpPr>
      <xdr:spPr bwMode="auto">
        <a:xfrm>
          <a:off x="2152650" y="23745825"/>
          <a:ext cx="228600" cy="0"/>
        </a:xfrm>
        <a:prstGeom prst="ellips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1057275</xdr:colOff>
      <xdr:row>93</xdr:row>
      <xdr:rowOff>0</xdr:rowOff>
    </xdr:from>
    <xdr:to>
      <xdr:col>1</xdr:col>
      <xdr:colOff>1285875</xdr:colOff>
      <xdr:row>93</xdr:row>
      <xdr:rowOff>0</xdr:rowOff>
    </xdr:to>
    <xdr:sp macro="" textlink="">
      <xdr:nvSpPr>
        <xdr:cNvPr id="6" name="Oval 1">
          <a:extLst>
            <a:ext uri="{FF2B5EF4-FFF2-40B4-BE49-F238E27FC236}">
              <a16:creationId xmlns:a16="http://schemas.microsoft.com/office/drawing/2014/main" id="{3BCAE1FE-FBB3-4B08-983D-DC7B6C4DFA58}"/>
            </a:ext>
          </a:extLst>
        </xdr:cNvPr>
        <xdr:cNvSpPr>
          <a:spLocks noChangeArrowheads="1"/>
        </xdr:cNvSpPr>
      </xdr:nvSpPr>
      <xdr:spPr bwMode="auto">
        <a:xfrm>
          <a:off x="2152650" y="27612975"/>
          <a:ext cx="228600" cy="0"/>
        </a:xfrm>
        <a:prstGeom prst="ellips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1057275</xdr:colOff>
      <xdr:row>107</xdr:row>
      <xdr:rowOff>0</xdr:rowOff>
    </xdr:from>
    <xdr:to>
      <xdr:col>1</xdr:col>
      <xdr:colOff>1285875</xdr:colOff>
      <xdr:row>107</xdr:row>
      <xdr:rowOff>0</xdr:rowOff>
    </xdr:to>
    <xdr:sp macro="" textlink="">
      <xdr:nvSpPr>
        <xdr:cNvPr id="7" name="Oval 1">
          <a:extLst>
            <a:ext uri="{FF2B5EF4-FFF2-40B4-BE49-F238E27FC236}">
              <a16:creationId xmlns:a16="http://schemas.microsoft.com/office/drawing/2014/main" id="{FC43D9A7-AA56-4412-9F3E-75AD7A64850A}"/>
            </a:ext>
          </a:extLst>
        </xdr:cNvPr>
        <xdr:cNvSpPr>
          <a:spLocks noChangeArrowheads="1"/>
        </xdr:cNvSpPr>
      </xdr:nvSpPr>
      <xdr:spPr bwMode="auto">
        <a:xfrm>
          <a:off x="2152650" y="31480125"/>
          <a:ext cx="228600" cy="0"/>
        </a:xfrm>
        <a:prstGeom prst="ellips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Desktop\Reduced%20Work\SAN-C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SOMPONG\Desktop\Chidlom\Documents%20and%20Settings\User\My%20Documents\Infra-thebay\3.BOQ-INFRA\Sum_Material_The%20Bay%20Rev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urchase%20Order1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anai\project\AC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a-twarya\Personal\INVOICEprototype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-July%201%202010%20%20%231/cost/Blank%20BOQ%20ZEN%20WORLD%20MBW%20S&amp;A%20R2%201_7_10-C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rev-Sep,%2014%202010%20%234/price/BOQ%20ZEN%20WORLD%20MBW%20S&amp;A%2027.7.1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o\charing\SKO\TN82492%20BLCP%20Power\Sep18%20Estimate%20%23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~1\CH-CHA~1\LOCALS~1\Temp\B1%20P2%20BQ%20Book%2001%20Summary%20etcPTC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QT0002%20DH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ESIGN%20UDRU\Downloads\Users\user\Desktop\&#3586;&#3629;&#3619;&#3634;&#3588;&#3634;&#3592;&#3634;&#3617;&#3592;&#3640;&#3619;&#36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laya2\d_salaya2\WINDOWS\TEMP\Cost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OJECT\SBIA\5JUNE00\TKC-NET\AC\PACKAGE3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BTOP-1\03kkp\Documents%20and%20Settings\Start\Local%20Settings\Temporary%20Internet%20Files\Content.IE5\49Q3GPEJ\&#3595;&#3629;&#3618;&#3619;&#3634;&#3617;&#3588;&#3635;&#3649;&#3627;&#3591;24-EE(1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raporn\robatherm\WINDOWS\Desktop\Reduced%20Work\SAN-CC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nopparat\2004%20boq\ESTIMATE\BOQ\BOQ_&#3648;&#3629;&#3585;&#3594;&#3609;\BIG-C\Radamri_rev106\Bill%20No.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ESIGN%20UDRU\Downloads\TN_Bouyg_2007_049_TheRiver\The%20River%20(RLRI)\BOQ\Substructure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ip\Atip\ESTIMAT\HOUSE-G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mct\d\&#3591;&#3634;&#3609;&#3648;&#3614;&#3636;&#3656;&#3617;_&#3621;&#3604;-pi%20&#3605;&#3657;&#3609;\Documents%20and%20Settings\Torque\My%20Documents\TNTCON\04-TTCL-TOC\04%20TOC-Q\Project%202000%20.xls\Somchai15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s\Doc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DRU%20&#3591;&#3634;&#3609;&#3649;&#3610;&#3610;&#3617;&#3627;&#3634;&#3623;&#3636;&#3607;&#3618;&#3634;&#3621;&#3633;&#3618;\2566\&#3650;&#3588;&#3619;&#3591;&#3585;&#3634;&#3619;&#3611;&#3619;&#3633;&#3610;&#3611;&#3619;&#3640;&#3591;&#3627;&#3657;&#3629;&#3591;&#3614;&#3633;&#3585;&#3648;&#3614;&#3639;&#3656;&#3629;&#3585;&#3634;&#3619;&#3648;&#3619;&#3637;&#3618;&#3609;&#3619;&#3641;&#3657;&#3627;&#3629;&#3614;&#3633;&#3585;&#3594;&#3634;&#3618;%202\BOQ\BOQ%20&#3626;&#3640;&#3586;&#3634;%20&#3648;&#3609;&#3619;&#3660;\BOQ%20&#3605;&#3633;&#3604;&#3591;&#3634;&#3609;&#3629;&#3629;&#3585;%201%20&#3627;&#3657;&#3629;&#3591;%20&#3605;&#3634;&#3617;&#3591;&#3610;&#3611;&#3619;&#3632;&#3617;&#3634;&#3603;\16-01-67\3-01-67-BOQ%20&#3627;&#3657;&#3629;&#3591;&#3614;&#3633;&#3585;&#3648;&#3614;&#3639;&#3656;&#3629;&#3585;&#3634;&#3619;&#3648;&#3619;&#3637;&#3618;&#3609;&#3619;&#3641;&#3657;&#3627;&#3629;&#3614;&#3633;&#3585;&#3594;&#3634;&#3618;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st\Project%20Tender%20for%20SMC\&#3591;&#3634;&#3609;&#3607;&#3637;&#3656;&#3585;&#3635;&#3621;&#3633;&#3591;&#3611;&#3619;&#3632;&#3617;&#3641;&#3621;\LAMPTAN\BOQ&amp;%20BUDGET\WINDOWS\Temporary%20Internet%20Files\Content.IE5\S3KOOQW1\PROJECT2004\MEGICIAN\TU-2003-98\TU-2003\TU-2003\DELTA-5\Del-217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617;&#3627;&#3634;&#3623;&#3636;&#3607;&#3618;&#3634;&#3621;&#3633;&#3618;&#3619;&#3634;&#3594;&#3616;&#3633;&#3594;&#3629;&#3640;&#3604;&#3619;\2565-2566\MAY%2066-SEP%2066\Gallery\BOQ%20&#3605;&#3633;&#3623;&#3629;&#3618;&#3656;&#3634;&#3591;%20&#3607;&#3635;%20&#3588;&#3619;&#3640;&#3616;&#3633;&#3603;&#3601;&#366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rin\shareddocs\Documents%20and%20Settings\NAMEUS\&#48148;&#53461;%20&#54868;&#47732;\Chet\BOQ\CY%20B.O.Q\Conrad\B.O.Q\CA\KPCMS\My%20Documents\My%20Documents\LA-O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Kriangkrai\Desktop\B%20219\R1\I-PLACE\original\New%20Folder\BOQ%20-%20ORIGINAL\Syntec_boq_R-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\documents\Documents%20and%20Settings\All%20Users.WINDOWS\Documents\Documents%20and%20Settings\All%20Users.WINDOWS\Documents\Documents%20and%20Settings\02\Desktop\PARKPLAZA\Plan-45\A44-02(&#3624;&#3634;&#3621;&#3631;)\Cost-29-4-02\Plan-44\A44-02\EL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CT\MRTA-BCK\DOC\PURCH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pawadee\estimate\2007\The%20Silk%20Paholyothin%203\BOQ\BOQ-Revision%200\G-1,Cost%20Data,Unit%20Cost\Sum%20Material%20The%20Silk%20%20Rev.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uter1\Libary\Documents%20and%20Settings\sa\My%20Documents\WINDOWS\Temporary%20Internet%20Files\Content.IE5\ELJSD4RM\cov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 REDUCED 1"/>
      <sheetName val="SAN REDUCED 1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 Data"/>
      <sheetName val="Unit Cost"/>
      <sheetName val="Material"/>
      <sheetName val="Break Down."/>
      <sheetName val="Sheet3"/>
    </sheetNames>
    <sheetDataSet>
      <sheetData sheetId="0" refreshError="1">
        <row r="5">
          <cell r="C5" t="str">
            <v>Area</v>
          </cell>
        </row>
        <row r="6">
          <cell r="C6" t="str">
            <v>จำนวน/หลัง</v>
          </cell>
        </row>
        <row r="7">
          <cell r="B7" t="str">
            <v>Code</v>
          </cell>
          <cell r="C7" t="str">
            <v>Structure</v>
          </cell>
        </row>
        <row r="8">
          <cell r="B8">
            <v>20000</v>
          </cell>
          <cell r="C8" t="str">
            <v>Pile</v>
          </cell>
        </row>
        <row r="9">
          <cell r="B9">
            <v>20101</v>
          </cell>
          <cell r="D9">
            <v>20101</v>
          </cell>
          <cell r="H9">
            <v>0</v>
          </cell>
          <cell r="I9">
            <v>0</v>
          </cell>
          <cell r="J9">
            <v>1.05</v>
          </cell>
        </row>
        <row r="10">
          <cell r="B10">
            <v>20102</v>
          </cell>
          <cell r="D10">
            <v>20102</v>
          </cell>
          <cell r="H10">
            <v>0</v>
          </cell>
          <cell r="I10">
            <v>0</v>
          </cell>
          <cell r="J10">
            <v>1.05</v>
          </cell>
        </row>
        <row r="11">
          <cell r="B11">
            <v>20103</v>
          </cell>
          <cell r="D11">
            <v>20103</v>
          </cell>
          <cell r="H11">
            <v>0</v>
          </cell>
          <cell r="I11">
            <v>0</v>
          </cell>
          <cell r="J11">
            <v>1.05</v>
          </cell>
        </row>
        <row r="13">
          <cell r="B13">
            <v>30000</v>
          </cell>
          <cell r="C13" t="str">
            <v>Earth Work</v>
          </cell>
        </row>
        <row r="14">
          <cell r="B14">
            <v>30101</v>
          </cell>
          <cell r="C14" t="str">
            <v>Excavation to pad footing.</v>
          </cell>
          <cell r="D14">
            <v>30101</v>
          </cell>
          <cell r="E14" t="str">
            <v>m3</v>
          </cell>
          <cell r="F14">
            <v>0</v>
          </cell>
          <cell r="G14">
            <v>90</v>
          </cell>
          <cell r="H14">
            <v>0</v>
          </cell>
          <cell r="I14">
            <v>95</v>
          </cell>
          <cell r="J14">
            <v>1.05</v>
          </cell>
        </row>
        <row r="15">
          <cell r="B15">
            <v>30102</v>
          </cell>
          <cell r="C15" t="str">
            <v xml:space="preserve">Backfill to pad footing. </v>
          </cell>
          <cell r="D15">
            <v>30102</v>
          </cell>
          <cell r="E15" t="str">
            <v>m3</v>
          </cell>
          <cell r="F15">
            <v>0</v>
          </cell>
          <cell r="G15">
            <v>85</v>
          </cell>
          <cell r="H15">
            <v>0</v>
          </cell>
          <cell r="I15">
            <v>90</v>
          </cell>
          <cell r="J15">
            <v>1.05</v>
          </cell>
        </row>
        <row r="16">
          <cell r="B16">
            <v>30103</v>
          </cell>
          <cell r="C16" t="str">
            <v>100mm thick Compacted sand.</v>
          </cell>
          <cell r="D16">
            <v>30103</v>
          </cell>
          <cell r="E16" t="str">
            <v>m3</v>
          </cell>
          <cell r="F16">
            <v>600</v>
          </cell>
          <cell r="G16">
            <v>80</v>
          </cell>
          <cell r="H16">
            <v>630</v>
          </cell>
          <cell r="I16">
            <v>85</v>
          </cell>
          <cell r="J16">
            <v>1.05</v>
          </cell>
        </row>
        <row r="17">
          <cell r="B17">
            <v>30104</v>
          </cell>
          <cell r="C17" t="str">
            <v>100mm thick Compacted  Crushed Rock.</v>
          </cell>
          <cell r="D17">
            <v>30104</v>
          </cell>
          <cell r="E17" t="str">
            <v>m2</v>
          </cell>
          <cell r="F17">
            <v>75</v>
          </cell>
          <cell r="G17">
            <v>15</v>
          </cell>
          <cell r="H17">
            <v>80</v>
          </cell>
          <cell r="I17">
            <v>20</v>
          </cell>
          <cell r="J17">
            <v>1.05</v>
          </cell>
        </row>
        <row r="18">
          <cell r="B18">
            <v>30105</v>
          </cell>
          <cell r="C18" t="str">
            <v>25.4 mm. Rock or 25.4 mm. Gravel Fill of 150 mm.Thk.</v>
          </cell>
          <cell r="D18">
            <v>30105</v>
          </cell>
          <cell r="E18" t="str">
            <v>m2</v>
          </cell>
          <cell r="F18">
            <v>75</v>
          </cell>
          <cell r="G18">
            <v>15</v>
          </cell>
          <cell r="H18">
            <v>80</v>
          </cell>
          <cell r="I18">
            <v>20</v>
          </cell>
          <cell r="J18">
            <v>1.05</v>
          </cell>
        </row>
        <row r="19">
          <cell r="B19">
            <v>30106</v>
          </cell>
          <cell r="C19" t="str">
            <v>Geotex Tile  Weight 140 g/m2</v>
          </cell>
          <cell r="D19">
            <v>30106</v>
          </cell>
          <cell r="E19" t="str">
            <v>m2</v>
          </cell>
          <cell r="F19">
            <v>23</v>
          </cell>
          <cell r="G19">
            <v>4</v>
          </cell>
          <cell r="H19">
            <v>25</v>
          </cell>
          <cell r="I19">
            <v>5</v>
          </cell>
          <cell r="J19">
            <v>1.05</v>
          </cell>
        </row>
        <row r="20">
          <cell r="B20">
            <v>30107</v>
          </cell>
          <cell r="C20" t="str">
            <v>Termites</v>
          </cell>
          <cell r="D20">
            <v>30107</v>
          </cell>
          <cell r="E20" t="str">
            <v>m2</v>
          </cell>
          <cell r="F20">
            <v>135</v>
          </cell>
          <cell r="G20">
            <v>0</v>
          </cell>
          <cell r="H20">
            <v>145</v>
          </cell>
          <cell r="I20">
            <v>0</v>
          </cell>
          <cell r="J20">
            <v>1.05</v>
          </cell>
        </row>
        <row r="22">
          <cell r="B22">
            <v>40000</v>
          </cell>
          <cell r="C22" t="str">
            <v>Concrete Work</v>
          </cell>
        </row>
        <row r="23">
          <cell r="B23">
            <v>40101</v>
          </cell>
          <cell r="C23" t="str">
            <v>Lean Concrete 150 Ksc. (Cylinder Test)</v>
          </cell>
          <cell r="D23">
            <v>40101</v>
          </cell>
          <cell r="H23">
            <v>0</v>
          </cell>
          <cell r="I23">
            <v>0</v>
          </cell>
          <cell r="J23">
            <v>1.05</v>
          </cell>
        </row>
        <row r="24">
          <cell r="B24">
            <v>40102</v>
          </cell>
          <cell r="C24" t="str">
            <v>50mm thick lean concrete to pad footing.</v>
          </cell>
          <cell r="D24">
            <v>40102</v>
          </cell>
          <cell r="E24" t="str">
            <v>m3</v>
          </cell>
          <cell r="F24">
            <v>1785</v>
          </cell>
          <cell r="G24">
            <v>350</v>
          </cell>
          <cell r="H24">
            <v>1875</v>
          </cell>
          <cell r="I24">
            <v>370</v>
          </cell>
          <cell r="J24">
            <v>1.05</v>
          </cell>
        </row>
        <row r="25">
          <cell r="B25">
            <v>40103</v>
          </cell>
          <cell r="C25" t="str">
            <v>50mm thick lean concrete to ground slabs.</v>
          </cell>
          <cell r="D25">
            <v>40103</v>
          </cell>
          <cell r="E25" t="str">
            <v>m3</v>
          </cell>
          <cell r="F25">
            <v>1785</v>
          </cell>
          <cell r="G25">
            <v>300</v>
          </cell>
          <cell r="H25">
            <v>1875</v>
          </cell>
          <cell r="I25">
            <v>315</v>
          </cell>
          <cell r="J25">
            <v>1.05</v>
          </cell>
        </row>
        <row r="26">
          <cell r="B26">
            <v>40104</v>
          </cell>
          <cell r="C26" t="str">
            <v>Concrete 240 Ksc. (Cylinder Test)</v>
          </cell>
          <cell r="D26">
            <v>40104</v>
          </cell>
        </row>
        <row r="27">
          <cell r="B27">
            <v>40105</v>
          </cell>
          <cell r="C27" t="str">
            <v>Concrete in pad footing.</v>
          </cell>
          <cell r="D27">
            <v>40105</v>
          </cell>
          <cell r="E27" t="str">
            <v>m3</v>
          </cell>
          <cell r="F27">
            <v>1870</v>
          </cell>
          <cell r="G27">
            <v>350</v>
          </cell>
          <cell r="H27">
            <v>1965</v>
          </cell>
          <cell r="I27">
            <v>370</v>
          </cell>
          <cell r="J27">
            <v>1.05</v>
          </cell>
        </row>
        <row r="28">
          <cell r="B28">
            <v>40106</v>
          </cell>
          <cell r="C28" t="str">
            <v>Concrete in columns.</v>
          </cell>
          <cell r="D28">
            <v>40106</v>
          </cell>
          <cell r="E28" t="str">
            <v>m3</v>
          </cell>
          <cell r="F28">
            <v>1870</v>
          </cell>
          <cell r="G28">
            <v>300</v>
          </cell>
          <cell r="H28">
            <v>1965</v>
          </cell>
          <cell r="I28">
            <v>315</v>
          </cell>
          <cell r="J28">
            <v>1.05</v>
          </cell>
        </row>
        <row r="29">
          <cell r="B29">
            <v>40107</v>
          </cell>
          <cell r="C29" t="str">
            <v>Concrete in beams.</v>
          </cell>
          <cell r="D29">
            <v>40107</v>
          </cell>
          <cell r="E29" t="str">
            <v>m3</v>
          </cell>
          <cell r="F29">
            <v>1870</v>
          </cell>
          <cell r="G29">
            <v>300</v>
          </cell>
          <cell r="H29">
            <v>1965</v>
          </cell>
          <cell r="I29">
            <v>315</v>
          </cell>
          <cell r="J29">
            <v>1.05</v>
          </cell>
        </row>
        <row r="30">
          <cell r="B30">
            <v>40108</v>
          </cell>
          <cell r="C30" t="str">
            <v>Concrete in slabs.</v>
          </cell>
          <cell r="D30">
            <v>40108</v>
          </cell>
          <cell r="E30" t="str">
            <v>m3</v>
          </cell>
          <cell r="F30">
            <v>1870</v>
          </cell>
          <cell r="G30">
            <v>300</v>
          </cell>
          <cell r="H30">
            <v>1965</v>
          </cell>
          <cell r="I30">
            <v>315</v>
          </cell>
          <cell r="J30">
            <v>1.05</v>
          </cell>
        </row>
        <row r="31">
          <cell r="B31">
            <v>40109</v>
          </cell>
          <cell r="C31" t="str">
            <v>Concrete in roof slabs.</v>
          </cell>
          <cell r="D31">
            <v>40109</v>
          </cell>
          <cell r="E31" t="str">
            <v>m3</v>
          </cell>
          <cell r="F31">
            <v>2075</v>
          </cell>
          <cell r="G31">
            <v>300</v>
          </cell>
          <cell r="H31">
            <v>2180</v>
          </cell>
          <cell r="I31">
            <v>315</v>
          </cell>
          <cell r="J31">
            <v>1.05</v>
          </cell>
        </row>
        <row r="32">
          <cell r="B32">
            <v>40110</v>
          </cell>
          <cell r="C32" t="str">
            <v>Concrete in wall.</v>
          </cell>
          <cell r="D32">
            <v>40110</v>
          </cell>
          <cell r="E32" t="str">
            <v>m3</v>
          </cell>
          <cell r="F32">
            <v>2075</v>
          </cell>
          <cell r="G32">
            <v>350</v>
          </cell>
          <cell r="H32">
            <v>2180</v>
          </cell>
          <cell r="I32">
            <v>370</v>
          </cell>
          <cell r="J32">
            <v>1.05</v>
          </cell>
        </row>
        <row r="33">
          <cell r="B33">
            <v>40111</v>
          </cell>
          <cell r="C33" t="str">
            <v>Concrete in staircases</v>
          </cell>
          <cell r="D33">
            <v>40111</v>
          </cell>
          <cell r="E33" t="str">
            <v>m3</v>
          </cell>
          <cell r="F33">
            <v>1870</v>
          </cell>
          <cell r="G33">
            <v>350</v>
          </cell>
          <cell r="H33">
            <v>1965</v>
          </cell>
          <cell r="I33">
            <v>370</v>
          </cell>
          <cell r="J33">
            <v>1.05</v>
          </cell>
        </row>
        <row r="34">
          <cell r="B34">
            <v>40112</v>
          </cell>
          <cell r="C34" t="str">
            <v>Concrete 350 Ksc. (Cylinder Test)</v>
          </cell>
          <cell r="D34">
            <v>40112</v>
          </cell>
          <cell r="H34">
            <v>0</v>
          </cell>
          <cell r="I34">
            <v>0</v>
          </cell>
          <cell r="J34">
            <v>1.05</v>
          </cell>
        </row>
        <row r="35">
          <cell r="B35">
            <v>40113</v>
          </cell>
          <cell r="C35" t="str">
            <v>Concrete in swimming pool slab.</v>
          </cell>
          <cell r="D35">
            <v>40113</v>
          </cell>
          <cell r="E35" t="str">
            <v>m3</v>
          </cell>
          <cell r="F35">
            <v>2328</v>
          </cell>
          <cell r="G35">
            <v>300</v>
          </cell>
          <cell r="H35">
            <v>2445</v>
          </cell>
          <cell r="I35">
            <v>315</v>
          </cell>
          <cell r="J35">
            <v>1.05</v>
          </cell>
        </row>
        <row r="36">
          <cell r="B36">
            <v>40114</v>
          </cell>
          <cell r="C36" t="str">
            <v>Concrete in swimming pool wall.</v>
          </cell>
          <cell r="D36">
            <v>40114</v>
          </cell>
          <cell r="E36" t="str">
            <v>m3</v>
          </cell>
          <cell r="F36">
            <v>2328</v>
          </cell>
          <cell r="G36">
            <v>350</v>
          </cell>
          <cell r="H36">
            <v>2445</v>
          </cell>
          <cell r="I36">
            <v>370</v>
          </cell>
          <cell r="J36">
            <v>1.05</v>
          </cell>
        </row>
        <row r="37">
          <cell r="B37">
            <v>40115</v>
          </cell>
          <cell r="C37" t="str">
            <v>Waterproof System.</v>
          </cell>
          <cell r="D37">
            <v>40115</v>
          </cell>
          <cell r="H37">
            <v>0</v>
          </cell>
          <cell r="I37">
            <v>0</v>
          </cell>
          <cell r="J37">
            <v>1.05</v>
          </cell>
        </row>
        <row r="38">
          <cell r="B38">
            <v>40116</v>
          </cell>
          <cell r="C38" t="str">
            <v>Water Stop  8"</v>
          </cell>
          <cell r="D38">
            <v>40116</v>
          </cell>
          <cell r="E38" t="str">
            <v>m</v>
          </cell>
          <cell r="F38">
            <v>250</v>
          </cell>
          <cell r="G38">
            <v>45</v>
          </cell>
          <cell r="H38">
            <v>265</v>
          </cell>
          <cell r="I38">
            <v>50</v>
          </cell>
          <cell r="J38">
            <v>1.05</v>
          </cell>
        </row>
        <row r="39">
          <cell r="B39">
            <v>40117</v>
          </cell>
          <cell r="C39" t="str">
            <v>Waterproof System</v>
          </cell>
          <cell r="D39">
            <v>40117</v>
          </cell>
          <cell r="E39" t="str">
            <v>m2</v>
          </cell>
          <cell r="F39">
            <v>150</v>
          </cell>
          <cell r="G39">
            <v>20</v>
          </cell>
          <cell r="H39">
            <v>160</v>
          </cell>
          <cell r="I39">
            <v>25</v>
          </cell>
          <cell r="J39">
            <v>1.05</v>
          </cell>
        </row>
        <row r="40">
          <cell r="B40">
            <v>40118</v>
          </cell>
          <cell r="C40" t="str">
            <v>Waterproof Membrane</v>
          </cell>
          <cell r="D40">
            <v>40118</v>
          </cell>
          <cell r="E40" t="str">
            <v>m2</v>
          </cell>
          <cell r="F40">
            <v>220</v>
          </cell>
          <cell r="G40">
            <v>30</v>
          </cell>
          <cell r="H40">
            <v>235</v>
          </cell>
          <cell r="I40">
            <v>35</v>
          </cell>
          <cell r="J40">
            <v>1.05</v>
          </cell>
        </row>
        <row r="41">
          <cell r="B41">
            <v>40119</v>
          </cell>
          <cell r="C41" t="str">
            <v>PE. Sheet   Underground Floor</v>
          </cell>
          <cell r="D41">
            <v>40119</v>
          </cell>
          <cell r="E41" t="str">
            <v>m2</v>
          </cell>
          <cell r="F41">
            <v>25</v>
          </cell>
          <cell r="G41">
            <v>5</v>
          </cell>
          <cell r="H41">
            <v>30</v>
          </cell>
          <cell r="I41">
            <v>10</v>
          </cell>
          <cell r="J41">
            <v>1.05</v>
          </cell>
        </row>
        <row r="42">
          <cell r="B42">
            <v>40120</v>
          </cell>
          <cell r="C42" t="str">
            <v>Fosroc Nitoproof 600</v>
          </cell>
          <cell r="D42">
            <v>40120</v>
          </cell>
          <cell r="E42" t="str">
            <v>m2</v>
          </cell>
          <cell r="F42">
            <v>380</v>
          </cell>
          <cell r="G42">
            <v>0</v>
          </cell>
          <cell r="H42">
            <v>400</v>
          </cell>
          <cell r="I42">
            <v>0</v>
          </cell>
          <cell r="J42">
            <v>1.05</v>
          </cell>
        </row>
        <row r="43">
          <cell r="B43">
            <v>40121</v>
          </cell>
          <cell r="C43" t="str">
            <v>Fosroc Nitoproof CM210</v>
          </cell>
          <cell r="D43">
            <v>40121</v>
          </cell>
          <cell r="E43" t="str">
            <v>m2</v>
          </cell>
          <cell r="F43">
            <v>250</v>
          </cell>
          <cell r="G43">
            <v>0</v>
          </cell>
          <cell r="H43">
            <v>265</v>
          </cell>
          <cell r="I43">
            <v>0</v>
          </cell>
          <cell r="J43">
            <v>1.05</v>
          </cell>
        </row>
        <row r="44">
          <cell r="B44">
            <v>40122</v>
          </cell>
          <cell r="C44" t="str">
            <v>Fosroc Brusbond FLX111</v>
          </cell>
          <cell r="D44">
            <v>40122</v>
          </cell>
          <cell r="E44" t="str">
            <v>m2</v>
          </cell>
          <cell r="F44">
            <v>260</v>
          </cell>
          <cell r="G44">
            <v>0</v>
          </cell>
          <cell r="H44">
            <v>275</v>
          </cell>
          <cell r="I44">
            <v>0</v>
          </cell>
          <cell r="J44">
            <v>1.05</v>
          </cell>
        </row>
        <row r="47">
          <cell r="B47">
            <v>50000</v>
          </cell>
          <cell r="C47" t="str">
            <v>Formwork</v>
          </cell>
        </row>
        <row r="48">
          <cell r="B48">
            <v>50101</v>
          </cell>
          <cell r="C48" t="str">
            <v>Formwork to sides of pad footing.</v>
          </cell>
          <cell r="D48">
            <v>50101</v>
          </cell>
          <cell r="E48" t="str">
            <v>m2</v>
          </cell>
          <cell r="F48">
            <v>200</v>
          </cell>
          <cell r="G48">
            <v>100</v>
          </cell>
          <cell r="H48">
            <v>210</v>
          </cell>
          <cell r="I48">
            <v>105</v>
          </cell>
          <cell r="J48">
            <v>1.05</v>
          </cell>
        </row>
        <row r="49">
          <cell r="B49">
            <v>50102</v>
          </cell>
          <cell r="C49" t="str">
            <v>Formwork to sides of columns.</v>
          </cell>
          <cell r="D49">
            <v>50102</v>
          </cell>
          <cell r="E49" t="str">
            <v>m2</v>
          </cell>
          <cell r="F49">
            <v>200</v>
          </cell>
          <cell r="G49">
            <v>100</v>
          </cell>
          <cell r="H49">
            <v>210</v>
          </cell>
          <cell r="I49">
            <v>105</v>
          </cell>
          <cell r="J49">
            <v>1.05</v>
          </cell>
        </row>
        <row r="50">
          <cell r="B50">
            <v>50103</v>
          </cell>
          <cell r="C50" t="str">
            <v>Formwork to sides of beams.</v>
          </cell>
          <cell r="D50">
            <v>50103</v>
          </cell>
          <cell r="E50" t="str">
            <v>m2</v>
          </cell>
          <cell r="F50">
            <v>200</v>
          </cell>
          <cell r="G50">
            <v>100</v>
          </cell>
          <cell r="H50">
            <v>210</v>
          </cell>
          <cell r="I50">
            <v>105</v>
          </cell>
          <cell r="J50">
            <v>1.05</v>
          </cell>
        </row>
        <row r="51">
          <cell r="B51">
            <v>50104</v>
          </cell>
          <cell r="C51" t="str">
            <v>Formwork to sides of slabs.</v>
          </cell>
          <cell r="D51">
            <v>50104</v>
          </cell>
          <cell r="E51" t="str">
            <v>m2</v>
          </cell>
          <cell r="F51">
            <v>200</v>
          </cell>
          <cell r="G51">
            <v>100</v>
          </cell>
          <cell r="H51">
            <v>210</v>
          </cell>
          <cell r="I51">
            <v>105</v>
          </cell>
          <cell r="J51">
            <v>1.05</v>
          </cell>
        </row>
        <row r="52">
          <cell r="B52">
            <v>50105</v>
          </cell>
          <cell r="C52" t="str">
            <v>Formwork to sides of walls.</v>
          </cell>
          <cell r="D52">
            <v>50105</v>
          </cell>
          <cell r="E52" t="str">
            <v>m2</v>
          </cell>
          <cell r="F52">
            <v>250</v>
          </cell>
          <cell r="G52">
            <v>120</v>
          </cell>
          <cell r="H52">
            <v>265</v>
          </cell>
          <cell r="I52">
            <v>130</v>
          </cell>
          <cell r="J52">
            <v>1.05</v>
          </cell>
        </row>
        <row r="53">
          <cell r="B53">
            <v>50106</v>
          </cell>
          <cell r="C53" t="str">
            <v>Formwork to sides of Swimming pool wall</v>
          </cell>
          <cell r="D53">
            <v>50106</v>
          </cell>
          <cell r="E53" t="str">
            <v>m2</v>
          </cell>
          <cell r="F53">
            <v>250</v>
          </cell>
          <cell r="G53">
            <v>120</v>
          </cell>
          <cell r="H53">
            <v>265</v>
          </cell>
          <cell r="I53">
            <v>130</v>
          </cell>
          <cell r="J53">
            <v>1.05</v>
          </cell>
        </row>
        <row r="54">
          <cell r="B54">
            <v>50107</v>
          </cell>
          <cell r="C54" t="str">
            <v>Formwork to staircases</v>
          </cell>
          <cell r="D54">
            <v>50107</v>
          </cell>
          <cell r="E54" t="str">
            <v>m2</v>
          </cell>
          <cell r="F54">
            <v>250</v>
          </cell>
          <cell r="G54">
            <v>120</v>
          </cell>
          <cell r="H54">
            <v>265</v>
          </cell>
          <cell r="I54">
            <v>130</v>
          </cell>
          <cell r="J54">
            <v>1.05</v>
          </cell>
        </row>
        <row r="55">
          <cell r="B55">
            <v>50108</v>
          </cell>
          <cell r="C55" t="str">
            <v>Nail</v>
          </cell>
          <cell r="D55">
            <v>50108</v>
          </cell>
          <cell r="E55" t="str">
            <v>Kg</v>
          </cell>
          <cell r="F55">
            <v>45</v>
          </cell>
          <cell r="G55">
            <v>0</v>
          </cell>
          <cell r="H55">
            <v>50</v>
          </cell>
          <cell r="I55">
            <v>0</v>
          </cell>
          <cell r="J55">
            <v>1.05</v>
          </cell>
        </row>
        <row r="56">
          <cell r="B56">
            <v>50109</v>
          </cell>
          <cell r="C56" t="str">
            <v>150 mm high to sides of slab</v>
          </cell>
          <cell r="D56">
            <v>50109</v>
          </cell>
          <cell r="E56" t="str">
            <v>m</v>
          </cell>
          <cell r="H56">
            <v>0</v>
          </cell>
          <cell r="I56">
            <v>0</v>
          </cell>
          <cell r="J56">
            <v>1.05</v>
          </cell>
        </row>
        <row r="58">
          <cell r="B58">
            <v>60000</v>
          </cell>
          <cell r="C58" t="str">
            <v>งานเหล็กเสริม (SR24,SD30)</v>
          </cell>
        </row>
        <row r="59">
          <cell r="B59">
            <v>60101</v>
          </cell>
          <cell r="C59" t="str">
            <v>Reinforcement SR-24</v>
          </cell>
          <cell r="D59">
            <v>60101</v>
          </cell>
          <cell r="H59">
            <v>0</v>
          </cell>
          <cell r="I59">
            <v>0</v>
          </cell>
          <cell r="J59">
            <v>1.05</v>
          </cell>
        </row>
        <row r="60">
          <cell r="B60">
            <v>60102</v>
          </cell>
          <cell r="C60" t="str">
            <v>6mm Dia. in column.</v>
          </cell>
          <cell r="D60">
            <v>60102</v>
          </cell>
          <cell r="E60" t="str">
            <v>kg.</v>
          </cell>
          <cell r="F60">
            <v>26</v>
          </cell>
          <cell r="G60">
            <v>5</v>
          </cell>
          <cell r="H60">
            <v>27</v>
          </cell>
          <cell r="I60">
            <v>5</v>
          </cell>
          <cell r="J60">
            <v>1.05</v>
          </cell>
        </row>
        <row r="61">
          <cell r="B61">
            <v>60103</v>
          </cell>
          <cell r="C61" t="str">
            <v>6mm Dia. in beam.</v>
          </cell>
          <cell r="D61">
            <v>60103</v>
          </cell>
          <cell r="E61" t="str">
            <v>kg.</v>
          </cell>
          <cell r="F61">
            <v>26</v>
          </cell>
          <cell r="G61">
            <v>5</v>
          </cell>
          <cell r="H61">
            <v>27</v>
          </cell>
          <cell r="I61">
            <v>5</v>
          </cell>
          <cell r="J61">
            <v>1.05</v>
          </cell>
        </row>
        <row r="62">
          <cell r="B62">
            <v>60104</v>
          </cell>
          <cell r="C62" t="str">
            <v>6mm Dia. in staircases</v>
          </cell>
          <cell r="D62">
            <v>60104</v>
          </cell>
          <cell r="E62" t="str">
            <v>kg.</v>
          </cell>
          <cell r="F62">
            <v>26</v>
          </cell>
          <cell r="G62">
            <v>5</v>
          </cell>
          <cell r="H62">
            <v>27</v>
          </cell>
          <cell r="I62">
            <v>5</v>
          </cell>
          <cell r="J62">
            <v>1.05</v>
          </cell>
        </row>
        <row r="63">
          <cell r="B63">
            <v>60105</v>
          </cell>
          <cell r="C63" t="str">
            <v>9mm Dia. in pad footing.</v>
          </cell>
          <cell r="D63">
            <v>60105</v>
          </cell>
          <cell r="E63" t="str">
            <v>kg.</v>
          </cell>
          <cell r="F63">
            <v>25</v>
          </cell>
          <cell r="G63">
            <v>5</v>
          </cell>
          <cell r="H63">
            <v>26</v>
          </cell>
          <cell r="I63">
            <v>5</v>
          </cell>
          <cell r="J63">
            <v>1.05</v>
          </cell>
        </row>
        <row r="64">
          <cell r="B64">
            <v>60106</v>
          </cell>
          <cell r="C64" t="str">
            <v>9mm Dia. in column.</v>
          </cell>
          <cell r="D64">
            <v>60106</v>
          </cell>
          <cell r="E64" t="str">
            <v>kg.</v>
          </cell>
          <cell r="F64">
            <v>25</v>
          </cell>
          <cell r="G64">
            <v>5</v>
          </cell>
          <cell r="H64">
            <v>26</v>
          </cell>
          <cell r="I64">
            <v>5</v>
          </cell>
          <cell r="J64">
            <v>1.05</v>
          </cell>
        </row>
        <row r="65">
          <cell r="B65">
            <v>60107</v>
          </cell>
          <cell r="C65" t="str">
            <v>9mm Dia. in beam.</v>
          </cell>
          <cell r="D65">
            <v>60107</v>
          </cell>
          <cell r="E65" t="str">
            <v>kg.</v>
          </cell>
          <cell r="F65">
            <v>25</v>
          </cell>
          <cell r="G65">
            <v>5</v>
          </cell>
          <cell r="H65">
            <v>26</v>
          </cell>
          <cell r="I65">
            <v>5</v>
          </cell>
          <cell r="J65">
            <v>1.05</v>
          </cell>
        </row>
        <row r="66">
          <cell r="B66">
            <v>60108</v>
          </cell>
          <cell r="C66" t="str">
            <v>9mm Dia. in slab.</v>
          </cell>
          <cell r="D66">
            <v>60108</v>
          </cell>
          <cell r="E66" t="str">
            <v>kg.</v>
          </cell>
          <cell r="F66">
            <v>25</v>
          </cell>
          <cell r="G66">
            <v>5</v>
          </cell>
          <cell r="H66">
            <v>26</v>
          </cell>
          <cell r="I66">
            <v>5</v>
          </cell>
          <cell r="J66">
            <v>1.05</v>
          </cell>
        </row>
        <row r="67">
          <cell r="B67">
            <v>60109</v>
          </cell>
          <cell r="C67" t="str">
            <v>9mm Dia. in staircases.</v>
          </cell>
          <cell r="D67">
            <v>60109</v>
          </cell>
          <cell r="E67" t="str">
            <v>kg.</v>
          </cell>
          <cell r="F67">
            <v>25</v>
          </cell>
          <cell r="G67">
            <v>5</v>
          </cell>
          <cell r="H67">
            <v>26</v>
          </cell>
          <cell r="I67">
            <v>5</v>
          </cell>
          <cell r="J67">
            <v>1.05</v>
          </cell>
        </row>
        <row r="68">
          <cell r="B68">
            <v>60110</v>
          </cell>
          <cell r="C68" t="str">
            <v>Reinforcement SD-40</v>
          </cell>
          <cell r="D68">
            <v>60110</v>
          </cell>
          <cell r="H68">
            <v>0</v>
          </cell>
          <cell r="I68">
            <v>0</v>
          </cell>
          <cell r="J68">
            <v>1.05</v>
          </cell>
        </row>
        <row r="69">
          <cell r="B69">
            <v>60111</v>
          </cell>
          <cell r="C69" t="str">
            <v>12mm Dia. in pad footing.</v>
          </cell>
          <cell r="D69">
            <v>60111</v>
          </cell>
          <cell r="E69" t="str">
            <v>kg.</v>
          </cell>
          <cell r="F69">
            <v>25</v>
          </cell>
          <cell r="G69">
            <v>5</v>
          </cell>
          <cell r="H69">
            <v>26</v>
          </cell>
          <cell r="I69">
            <v>5</v>
          </cell>
          <cell r="J69">
            <v>1.05</v>
          </cell>
        </row>
        <row r="70">
          <cell r="B70">
            <v>60112</v>
          </cell>
          <cell r="C70" t="str">
            <v>12mm Dia. in beam.</v>
          </cell>
          <cell r="D70">
            <v>60112</v>
          </cell>
          <cell r="E70" t="str">
            <v>kg.</v>
          </cell>
          <cell r="F70">
            <v>25</v>
          </cell>
          <cell r="G70">
            <v>5</v>
          </cell>
          <cell r="H70">
            <v>26</v>
          </cell>
          <cell r="I70">
            <v>5</v>
          </cell>
          <cell r="J70">
            <v>1.05</v>
          </cell>
        </row>
        <row r="71">
          <cell r="B71">
            <v>60113</v>
          </cell>
          <cell r="C71" t="str">
            <v>12mm Dia. in slab.</v>
          </cell>
          <cell r="D71">
            <v>60113</v>
          </cell>
          <cell r="E71" t="str">
            <v>kg.</v>
          </cell>
          <cell r="F71">
            <v>25</v>
          </cell>
          <cell r="G71">
            <v>5</v>
          </cell>
          <cell r="H71">
            <v>26</v>
          </cell>
          <cell r="I71">
            <v>5</v>
          </cell>
          <cell r="J71">
            <v>1.05</v>
          </cell>
        </row>
        <row r="72">
          <cell r="B72">
            <v>60114</v>
          </cell>
          <cell r="C72" t="str">
            <v>12mm Dia. in wall.</v>
          </cell>
          <cell r="D72">
            <v>60114</v>
          </cell>
          <cell r="E72" t="str">
            <v>kg.</v>
          </cell>
          <cell r="F72">
            <v>25</v>
          </cell>
          <cell r="G72">
            <v>5</v>
          </cell>
          <cell r="H72">
            <v>26</v>
          </cell>
          <cell r="I72">
            <v>5</v>
          </cell>
          <cell r="J72">
            <v>1.05</v>
          </cell>
        </row>
        <row r="73">
          <cell r="B73">
            <v>60115</v>
          </cell>
          <cell r="C73" t="str">
            <v>12mm Dia. in staircases.</v>
          </cell>
          <cell r="D73">
            <v>60115</v>
          </cell>
          <cell r="E73" t="str">
            <v>kg.</v>
          </cell>
          <cell r="F73">
            <v>25</v>
          </cell>
          <cell r="G73">
            <v>5</v>
          </cell>
          <cell r="H73">
            <v>26</v>
          </cell>
          <cell r="I73">
            <v>5</v>
          </cell>
          <cell r="J73">
            <v>1.05</v>
          </cell>
        </row>
        <row r="74">
          <cell r="B74">
            <v>60116</v>
          </cell>
          <cell r="C74" t="str">
            <v>12mm Dia. in swimming pool slab.</v>
          </cell>
          <cell r="D74">
            <v>60116</v>
          </cell>
          <cell r="E74" t="str">
            <v>kg.</v>
          </cell>
          <cell r="F74">
            <v>25</v>
          </cell>
          <cell r="G74">
            <v>5</v>
          </cell>
          <cell r="H74">
            <v>26</v>
          </cell>
          <cell r="I74">
            <v>5</v>
          </cell>
          <cell r="J74">
            <v>1.05</v>
          </cell>
        </row>
        <row r="75">
          <cell r="B75">
            <v>60117</v>
          </cell>
          <cell r="C75" t="str">
            <v>12mm Dia. in swimming pool wall.</v>
          </cell>
          <cell r="D75">
            <v>60117</v>
          </cell>
          <cell r="E75" t="str">
            <v>kg.</v>
          </cell>
          <cell r="F75">
            <v>25</v>
          </cell>
          <cell r="G75">
            <v>5</v>
          </cell>
          <cell r="H75">
            <v>26</v>
          </cell>
          <cell r="I75">
            <v>5</v>
          </cell>
          <cell r="J75">
            <v>1.05</v>
          </cell>
        </row>
        <row r="76">
          <cell r="B76">
            <v>60118</v>
          </cell>
          <cell r="C76" t="str">
            <v>16mm Dia. in pad footing.</v>
          </cell>
          <cell r="D76">
            <v>60118</v>
          </cell>
          <cell r="E76" t="str">
            <v>kg.</v>
          </cell>
          <cell r="F76">
            <v>25</v>
          </cell>
          <cell r="G76">
            <v>5</v>
          </cell>
          <cell r="H76">
            <v>26</v>
          </cell>
          <cell r="I76">
            <v>5</v>
          </cell>
          <cell r="J76">
            <v>1.05</v>
          </cell>
        </row>
        <row r="77">
          <cell r="B77">
            <v>60119</v>
          </cell>
          <cell r="C77" t="str">
            <v>16mm Dia. in column.</v>
          </cell>
          <cell r="D77">
            <v>60119</v>
          </cell>
          <cell r="E77" t="str">
            <v>kg.</v>
          </cell>
          <cell r="F77">
            <v>25</v>
          </cell>
          <cell r="G77">
            <v>5</v>
          </cell>
          <cell r="H77">
            <v>26</v>
          </cell>
          <cell r="I77">
            <v>5</v>
          </cell>
          <cell r="J77">
            <v>1.05</v>
          </cell>
        </row>
        <row r="78">
          <cell r="B78">
            <v>60120</v>
          </cell>
          <cell r="C78" t="str">
            <v>16mm Dia. in beam.</v>
          </cell>
          <cell r="D78">
            <v>60120</v>
          </cell>
          <cell r="E78" t="str">
            <v>kg.</v>
          </cell>
          <cell r="F78">
            <v>25</v>
          </cell>
          <cell r="G78">
            <v>5</v>
          </cell>
          <cell r="H78">
            <v>26</v>
          </cell>
          <cell r="I78">
            <v>5</v>
          </cell>
          <cell r="J78">
            <v>1.05</v>
          </cell>
        </row>
        <row r="79">
          <cell r="B79">
            <v>60121</v>
          </cell>
          <cell r="C79" t="str">
            <v>16mm Dia. in slab.</v>
          </cell>
          <cell r="D79">
            <v>60121</v>
          </cell>
          <cell r="E79" t="str">
            <v>kg.</v>
          </cell>
          <cell r="F79">
            <v>25</v>
          </cell>
          <cell r="G79">
            <v>5</v>
          </cell>
          <cell r="H79">
            <v>26</v>
          </cell>
          <cell r="I79">
            <v>5</v>
          </cell>
          <cell r="J79">
            <v>1.05</v>
          </cell>
        </row>
        <row r="80">
          <cell r="B80">
            <v>60122</v>
          </cell>
          <cell r="C80" t="str">
            <v>16mm Dia. in wall.</v>
          </cell>
          <cell r="D80">
            <v>60122</v>
          </cell>
          <cell r="E80" t="str">
            <v>kg.</v>
          </cell>
          <cell r="F80">
            <v>25</v>
          </cell>
          <cell r="G80">
            <v>5</v>
          </cell>
          <cell r="H80">
            <v>26</v>
          </cell>
          <cell r="I80">
            <v>5</v>
          </cell>
          <cell r="J80">
            <v>1.05</v>
          </cell>
        </row>
        <row r="81">
          <cell r="B81">
            <v>60123</v>
          </cell>
          <cell r="C81" t="str">
            <v>16mm Dia. in staircases.</v>
          </cell>
          <cell r="D81">
            <v>60123</v>
          </cell>
          <cell r="E81" t="str">
            <v>kg.</v>
          </cell>
          <cell r="F81">
            <v>25</v>
          </cell>
          <cell r="G81">
            <v>5</v>
          </cell>
          <cell r="H81">
            <v>26</v>
          </cell>
          <cell r="I81">
            <v>5</v>
          </cell>
          <cell r="J81">
            <v>1.05</v>
          </cell>
        </row>
        <row r="82">
          <cell r="B82">
            <v>60124</v>
          </cell>
          <cell r="C82" t="str">
            <v>16mm Dia. in swimming pool slab.</v>
          </cell>
          <cell r="D82">
            <v>60124</v>
          </cell>
          <cell r="E82" t="str">
            <v>kg.</v>
          </cell>
          <cell r="F82">
            <v>25</v>
          </cell>
          <cell r="G82">
            <v>5</v>
          </cell>
          <cell r="H82">
            <v>26</v>
          </cell>
          <cell r="I82">
            <v>5</v>
          </cell>
          <cell r="J82">
            <v>1.05</v>
          </cell>
        </row>
        <row r="83">
          <cell r="B83">
            <v>60125</v>
          </cell>
          <cell r="C83" t="str">
            <v>16mm Dia. in swimming pool wall.</v>
          </cell>
          <cell r="D83">
            <v>60125</v>
          </cell>
          <cell r="E83" t="str">
            <v>kg.</v>
          </cell>
          <cell r="F83">
            <v>25</v>
          </cell>
          <cell r="G83">
            <v>5</v>
          </cell>
          <cell r="H83">
            <v>26</v>
          </cell>
          <cell r="I83">
            <v>5</v>
          </cell>
          <cell r="J83">
            <v>1.05</v>
          </cell>
        </row>
        <row r="84">
          <cell r="B84">
            <v>60126</v>
          </cell>
          <cell r="C84" t="str">
            <v>20mm Dia. in pad footing.</v>
          </cell>
          <cell r="D84">
            <v>60126</v>
          </cell>
          <cell r="E84" t="str">
            <v>kg.</v>
          </cell>
          <cell r="F84">
            <v>25</v>
          </cell>
          <cell r="G84">
            <v>5</v>
          </cell>
          <cell r="H84">
            <v>26</v>
          </cell>
          <cell r="I84">
            <v>5</v>
          </cell>
          <cell r="J84">
            <v>1.05</v>
          </cell>
        </row>
        <row r="85">
          <cell r="B85">
            <v>60127</v>
          </cell>
          <cell r="C85" t="str">
            <v>20mm Dia. in beam.</v>
          </cell>
          <cell r="D85">
            <v>60127</v>
          </cell>
          <cell r="E85" t="str">
            <v>kg.</v>
          </cell>
          <cell r="F85">
            <v>25</v>
          </cell>
          <cell r="G85">
            <v>5</v>
          </cell>
          <cell r="H85">
            <v>26</v>
          </cell>
          <cell r="I85">
            <v>5</v>
          </cell>
          <cell r="J85">
            <v>1.05</v>
          </cell>
        </row>
        <row r="86">
          <cell r="B86">
            <v>60128</v>
          </cell>
          <cell r="C86" t="str">
            <v>25mm Dia. in beam.</v>
          </cell>
          <cell r="D86">
            <v>60128</v>
          </cell>
          <cell r="E86" t="str">
            <v>kg.</v>
          </cell>
          <cell r="F86">
            <v>25</v>
          </cell>
          <cell r="G86">
            <v>5</v>
          </cell>
          <cell r="H86">
            <v>26</v>
          </cell>
          <cell r="I86">
            <v>5</v>
          </cell>
          <cell r="J86">
            <v>1.05</v>
          </cell>
        </row>
        <row r="87">
          <cell r="B87">
            <v>60129</v>
          </cell>
          <cell r="C87" t="str">
            <v>Tied Fixer</v>
          </cell>
          <cell r="D87">
            <v>60129</v>
          </cell>
          <cell r="E87" t="str">
            <v>kg.</v>
          </cell>
          <cell r="F87">
            <v>45</v>
          </cell>
          <cell r="G87">
            <v>0</v>
          </cell>
          <cell r="H87">
            <v>50</v>
          </cell>
          <cell r="I87">
            <v>0</v>
          </cell>
          <cell r="J87">
            <v>1.05</v>
          </cell>
        </row>
        <row r="88">
          <cell r="B88">
            <v>60130</v>
          </cell>
          <cell r="D88">
            <v>60130</v>
          </cell>
          <cell r="H88">
            <v>0</v>
          </cell>
          <cell r="I88">
            <v>0</v>
          </cell>
          <cell r="J88">
            <v>1.05</v>
          </cell>
        </row>
        <row r="90">
          <cell r="B90">
            <v>70000</v>
          </cell>
          <cell r="C90" t="str">
            <v>Stell Structure</v>
          </cell>
        </row>
        <row r="91">
          <cell r="B91">
            <v>70101</v>
          </cell>
          <cell r="C91" t="str">
            <v>Pipe Dia. 113.1 x 4.5 mm.   ( 12.20 kg./m.)</v>
          </cell>
          <cell r="D91">
            <v>70101</v>
          </cell>
          <cell r="E91" t="str">
            <v>kg.</v>
          </cell>
          <cell r="F91">
            <v>40</v>
          </cell>
          <cell r="G91">
            <v>10</v>
          </cell>
          <cell r="H91">
            <v>45</v>
          </cell>
          <cell r="I91">
            <v>15</v>
          </cell>
          <cell r="J91">
            <v>1.05</v>
          </cell>
        </row>
        <row r="92">
          <cell r="B92">
            <v>70102</v>
          </cell>
          <cell r="C92" t="str">
            <v>Pipe Dia. 138.7 x 6.0 mm.   ( 19.80 kg./m.)</v>
          </cell>
          <cell r="D92">
            <v>70102</v>
          </cell>
          <cell r="E92" t="str">
            <v>kg.</v>
          </cell>
          <cell r="F92">
            <v>40</v>
          </cell>
          <cell r="G92">
            <v>10</v>
          </cell>
          <cell r="H92">
            <v>45</v>
          </cell>
          <cell r="I92">
            <v>15</v>
          </cell>
          <cell r="J92">
            <v>1.05</v>
          </cell>
        </row>
        <row r="93">
          <cell r="B93">
            <v>70103</v>
          </cell>
          <cell r="C93" t="str">
            <v>Pipe Dia. 164.1 x 6.0 mm.   ( 23.60 kg./m.)</v>
          </cell>
          <cell r="D93">
            <v>70103</v>
          </cell>
          <cell r="E93" t="str">
            <v>kg.</v>
          </cell>
          <cell r="F93">
            <v>40</v>
          </cell>
          <cell r="G93">
            <v>10</v>
          </cell>
          <cell r="H93">
            <v>45</v>
          </cell>
          <cell r="I93">
            <v>15</v>
          </cell>
          <cell r="J93">
            <v>1.05</v>
          </cell>
        </row>
        <row r="94">
          <cell r="B94">
            <v>70104</v>
          </cell>
          <cell r="C94" t="str">
            <v>⎕ - 100 x 50 x 3.2 mm.   ( 7.01 kg./m.)</v>
          </cell>
          <cell r="D94">
            <v>70104</v>
          </cell>
          <cell r="E94" t="str">
            <v>kg.</v>
          </cell>
          <cell r="F94">
            <v>30</v>
          </cell>
          <cell r="G94">
            <v>8</v>
          </cell>
          <cell r="H94">
            <v>32</v>
          </cell>
          <cell r="I94">
            <v>10</v>
          </cell>
          <cell r="J94">
            <v>1.05</v>
          </cell>
        </row>
        <row r="95">
          <cell r="B95">
            <v>70105</v>
          </cell>
          <cell r="C95" t="str">
            <v>Steel Plate  16  mm.thk   ( 125.48 kg./m2 )</v>
          </cell>
          <cell r="D95">
            <v>70105</v>
          </cell>
          <cell r="E95" t="str">
            <v>kg.</v>
          </cell>
          <cell r="F95">
            <v>30</v>
          </cell>
          <cell r="G95">
            <v>8</v>
          </cell>
          <cell r="H95">
            <v>32</v>
          </cell>
          <cell r="I95">
            <v>10</v>
          </cell>
          <cell r="J95">
            <v>1.05</v>
          </cell>
        </row>
        <row r="96">
          <cell r="B96">
            <v>70106</v>
          </cell>
          <cell r="C96" t="str">
            <v>Steel Plate  12  mm.thk   (  94.11 kg./m2 )</v>
          </cell>
          <cell r="D96">
            <v>70106</v>
          </cell>
          <cell r="E96" t="str">
            <v>kg.</v>
          </cell>
          <cell r="F96">
            <v>30</v>
          </cell>
          <cell r="G96">
            <v>8</v>
          </cell>
          <cell r="H96">
            <v>32</v>
          </cell>
          <cell r="I96">
            <v>10</v>
          </cell>
          <cell r="J96">
            <v>1.05</v>
          </cell>
        </row>
        <row r="97">
          <cell r="B97">
            <v>70107</v>
          </cell>
          <cell r="C97" t="str">
            <v>Steel Plate  10  mm.thk   (  78.42 kg./m2 )</v>
          </cell>
          <cell r="D97">
            <v>70107</v>
          </cell>
          <cell r="E97" t="str">
            <v>kg.</v>
          </cell>
          <cell r="F97">
            <v>30</v>
          </cell>
          <cell r="G97">
            <v>8</v>
          </cell>
          <cell r="H97">
            <v>32</v>
          </cell>
          <cell r="I97">
            <v>10</v>
          </cell>
          <cell r="J97">
            <v>1.05</v>
          </cell>
        </row>
        <row r="98">
          <cell r="B98">
            <v>70108</v>
          </cell>
          <cell r="C98" t="str">
            <v>Steel Plate    8  mm.thk   (  57.89 kg./m2 )</v>
          </cell>
          <cell r="D98">
            <v>70108</v>
          </cell>
          <cell r="E98" t="str">
            <v>kg.</v>
          </cell>
          <cell r="F98">
            <v>30</v>
          </cell>
          <cell r="G98">
            <v>8</v>
          </cell>
          <cell r="H98">
            <v>32</v>
          </cell>
          <cell r="I98">
            <v>10</v>
          </cell>
          <cell r="J98">
            <v>1.05</v>
          </cell>
        </row>
        <row r="99">
          <cell r="B99">
            <v>70109</v>
          </cell>
          <cell r="C99" t="str">
            <v>Steel Plate    6  mm.thk   (  47.05 kg./m2 )</v>
          </cell>
          <cell r="D99">
            <v>70109</v>
          </cell>
          <cell r="E99" t="str">
            <v>kg.</v>
          </cell>
          <cell r="F99">
            <v>30</v>
          </cell>
          <cell r="G99">
            <v>8</v>
          </cell>
          <cell r="H99">
            <v>32</v>
          </cell>
          <cell r="I99">
            <v>10</v>
          </cell>
          <cell r="J99">
            <v>1.05</v>
          </cell>
        </row>
        <row r="100">
          <cell r="B100">
            <v>70109</v>
          </cell>
          <cell r="C100" t="str">
            <v>M 6  Bolt Fixing.</v>
          </cell>
          <cell r="D100">
            <v>70109</v>
          </cell>
          <cell r="E100" t="str">
            <v>set.</v>
          </cell>
          <cell r="F100">
            <v>8</v>
          </cell>
          <cell r="G100">
            <v>5</v>
          </cell>
          <cell r="H100">
            <v>10</v>
          </cell>
          <cell r="I100">
            <v>5</v>
          </cell>
          <cell r="J100">
            <v>1.05</v>
          </cell>
        </row>
        <row r="101">
          <cell r="B101">
            <v>70110</v>
          </cell>
          <cell r="C101" t="str">
            <v>M12  Bolts.</v>
          </cell>
          <cell r="D101">
            <v>70110</v>
          </cell>
          <cell r="E101" t="str">
            <v>set.</v>
          </cell>
          <cell r="F101">
            <v>17</v>
          </cell>
          <cell r="G101">
            <v>5</v>
          </cell>
          <cell r="H101">
            <v>18</v>
          </cell>
          <cell r="I101">
            <v>5</v>
          </cell>
          <cell r="J101">
            <v>1.05</v>
          </cell>
        </row>
        <row r="102">
          <cell r="B102">
            <v>70111</v>
          </cell>
          <cell r="C102" t="str">
            <v>M12  Anchors Bolts.</v>
          </cell>
          <cell r="D102">
            <v>70111</v>
          </cell>
          <cell r="E102" t="str">
            <v>set.</v>
          </cell>
          <cell r="F102">
            <v>10</v>
          </cell>
          <cell r="G102">
            <v>5</v>
          </cell>
          <cell r="H102">
            <v>11</v>
          </cell>
          <cell r="I102">
            <v>5</v>
          </cell>
          <cell r="J102">
            <v>1.05</v>
          </cell>
        </row>
        <row r="103">
          <cell r="B103">
            <v>70112</v>
          </cell>
          <cell r="C103" t="str">
            <v>M16  Bolts.</v>
          </cell>
          <cell r="D103">
            <v>70112</v>
          </cell>
          <cell r="E103" t="str">
            <v>set.</v>
          </cell>
          <cell r="F103">
            <v>25</v>
          </cell>
          <cell r="G103">
            <v>5</v>
          </cell>
          <cell r="H103">
            <v>26</v>
          </cell>
          <cell r="I103">
            <v>5</v>
          </cell>
          <cell r="J103">
            <v>1.05</v>
          </cell>
        </row>
        <row r="104">
          <cell r="B104">
            <v>70113</v>
          </cell>
          <cell r="C104" t="str">
            <v>M16  Anchors Bolts.</v>
          </cell>
          <cell r="D104">
            <v>70113</v>
          </cell>
          <cell r="E104" t="str">
            <v>set.</v>
          </cell>
          <cell r="F104">
            <v>26</v>
          </cell>
          <cell r="G104">
            <v>5</v>
          </cell>
          <cell r="H104">
            <v>27</v>
          </cell>
          <cell r="I104">
            <v>5</v>
          </cell>
          <cell r="J104">
            <v>1.05</v>
          </cell>
        </row>
        <row r="105">
          <cell r="B105">
            <v>70114</v>
          </cell>
          <cell r="C105" t="str">
            <v>M20  Bolts.</v>
          </cell>
          <cell r="D105">
            <v>70114</v>
          </cell>
          <cell r="E105" t="str">
            <v>set.</v>
          </cell>
          <cell r="F105">
            <v>97</v>
          </cell>
          <cell r="G105">
            <v>5</v>
          </cell>
          <cell r="H105">
            <v>102</v>
          </cell>
          <cell r="I105">
            <v>5</v>
          </cell>
          <cell r="J105">
            <v>1.05</v>
          </cell>
        </row>
        <row r="106">
          <cell r="B106">
            <v>70115</v>
          </cell>
          <cell r="C106" t="str">
            <v>Steel Turnbuckle, 4000mm length</v>
          </cell>
          <cell r="D106">
            <v>70115</v>
          </cell>
          <cell r="E106" t="str">
            <v>set.</v>
          </cell>
          <cell r="F106">
            <v>5000</v>
          </cell>
          <cell r="G106">
            <v>500</v>
          </cell>
          <cell r="H106">
            <v>5250</v>
          </cell>
          <cell r="I106">
            <v>525</v>
          </cell>
          <cell r="J106">
            <v>1.05</v>
          </cell>
        </row>
        <row r="107">
          <cell r="B107">
            <v>70116</v>
          </cell>
          <cell r="C107" t="str">
            <v>Paint.</v>
          </cell>
          <cell r="D107">
            <v>70116</v>
          </cell>
          <cell r="E107" t="str">
            <v>Sq.m.</v>
          </cell>
          <cell r="F107">
            <v>50</v>
          </cell>
          <cell r="G107">
            <v>10</v>
          </cell>
          <cell r="H107">
            <v>55</v>
          </cell>
          <cell r="I107">
            <v>15</v>
          </cell>
          <cell r="J107">
            <v>1.05</v>
          </cell>
        </row>
        <row r="108">
          <cell r="B108">
            <v>70117</v>
          </cell>
          <cell r="C108" t="str">
            <v>Galvanized Coat.</v>
          </cell>
          <cell r="D108">
            <v>70117</v>
          </cell>
          <cell r="E108" t="str">
            <v>kg.</v>
          </cell>
          <cell r="F108">
            <v>10</v>
          </cell>
          <cell r="G108">
            <v>5</v>
          </cell>
          <cell r="H108">
            <v>11</v>
          </cell>
          <cell r="I108">
            <v>5</v>
          </cell>
          <cell r="J108">
            <v>1.05</v>
          </cell>
        </row>
        <row r="109">
          <cell r="B109">
            <v>70118</v>
          </cell>
          <cell r="D109">
            <v>70118</v>
          </cell>
          <cell r="H109">
            <v>0</v>
          </cell>
          <cell r="I109">
            <v>0</v>
          </cell>
          <cell r="J109">
            <v>1.05</v>
          </cell>
        </row>
        <row r="111">
          <cell r="B111">
            <v>71000</v>
          </cell>
          <cell r="C111" t="str">
            <v>Wood Structure</v>
          </cell>
        </row>
        <row r="112">
          <cell r="B112">
            <v>71001</v>
          </cell>
          <cell r="C112" t="str">
            <v xml:space="preserve">50 x 250 mm.  Hard Wood  </v>
          </cell>
          <cell r="D112">
            <v>71001</v>
          </cell>
          <cell r="E112" t="str">
            <v>m.</v>
          </cell>
          <cell r="F112">
            <v>500</v>
          </cell>
          <cell r="G112">
            <v>150</v>
          </cell>
          <cell r="H112">
            <v>525</v>
          </cell>
          <cell r="I112">
            <v>160</v>
          </cell>
          <cell r="J112">
            <v>1.05</v>
          </cell>
        </row>
        <row r="113">
          <cell r="B113">
            <v>71002</v>
          </cell>
          <cell r="C113" t="str">
            <v xml:space="preserve">50 x 200 mm.  Hard Wood  </v>
          </cell>
          <cell r="D113">
            <v>71002</v>
          </cell>
          <cell r="E113" t="str">
            <v>m.</v>
          </cell>
          <cell r="F113">
            <v>400</v>
          </cell>
          <cell r="G113">
            <v>120</v>
          </cell>
          <cell r="H113">
            <v>420</v>
          </cell>
          <cell r="I113">
            <v>130</v>
          </cell>
          <cell r="J113">
            <v>1.05</v>
          </cell>
        </row>
        <row r="114">
          <cell r="B114">
            <v>71003</v>
          </cell>
          <cell r="C114" t="str">
            <v xml:space="preserve">50 x 120 mm.  Hard Wood  </v>
          </cell>
          <cell r="D114">
            <v>71003</v>
          </cell>
          <cell r="E114" t="str">
            <v>m.</v>
          </cell>
          <cell r="F114">
            <v>250</v>
          </cell>
          <cell r="G114">
            <v>75</v>
          </cell>
          <cell r="H114">
            <v>265</v>
          </cell>
          <cell r="I114">
            <v>80</v>
          </cell>
          <cell r="J114">
            <v>1.05</v>
          </cell>
        </row>
        <row r="115">
          <cell r="B115">
            <v>71004</v>
          </cell>
          <cell r="C115" t="str">
            <v xml:space="preserve">60 x 80 mm.  Hard Wood  </v>
          </cell>
          <cell r="D115">
            <v>71004</v>
          </cell>
          <cell r="E115" t="str">
            <v>Sq.m.</v>
          </cell>
          <cell r="F115">
            <v>225</v>
          </cell>
          <cell r="G115">
            <v>70</v>
          </cell>
          <cell r="H115">
            <v>240</v>
          </cell>
          <cell r="I115">
            <v>75</v>
          </cell>
          <cell r="J115">
            <v>1.05</v>
          </cell>
        </row>
        <row r="116">
          <cell r="B116">
            <v>71005</v>
          </cell>
          <cell r="C116" t="str">
            <v xml:space="preserve">30 x 30 mm.  Hard Wood  </v>
          </cell>
          <cell r="D116">
            <v>71005</v>
          </cell>
          <cell r="E116" t="str">
            <v>Sq.m.</v>
          </cell>
          <cell r="F116">
            <v>60</v>
          </cell>
          <cell r="G116">
            <v>18</v>
          </cell>
          <cell r="H116">
            <v>65</v>
          </cell>
          <cell r="I116">
            <v>20</v>
          </cell>
          <cell r="J116">
            <v>1.05</v>
          </cell>
        </row>
        <row r="117">
          <cell r="B117">
            <v>71006</v>
          </cell>
          <cell r="C117" t="str">
            <v xml:space="preserve">12 mm.  Plywood  </v>
          </cell>
          <cell r="D117">
            <v>71006</v>
          </cell>
          <cell r="E117" t="str">
            <v>Sq.m.</v>
          </cell>
          <cell r="F117">
            <v>350</v>
          </cell>
          <cell r="G117">
            <v>105</v>
          </cell>
          <cell r="H117">
            <v>370</v>
          </cell>
          <cell r="I117">
            <v>115</v>
          </cell>
          <cell r="J117">
            <v>1.05</v>
          </cell>
        </row>
        <row r="118">
          <cell r="B118">
            <v>71007</v>
          </cell>
          <cell r="C118" t="str">
            <v>Woodstain</v>
          </cell>
          <cell r="D118">
            <v>71007</v>
          </cell>
          <cell r="E118" t="str">
            <v>Sq.m.</v>
          </cell>
          <cell r="F118">
            <v>65</v>
          </cell>
          <cell r="G118">
            <v>15</v>
          </cell>
          <cell r="H118">
            <v>70</v>
          </cell>
          <cell r="I118">
            <v>20</v>
          </cell>
          <cell r="J118">
            <v>1.05</v>
          </cell>
        </row>
        <row r="119">
          <cell r="B119">
            <v>71008</v>
          </cell>
          <cell r="C119" t="str">
            <v>Stainless Steel Plate  12 mm. Thk.</v>
          </cell>
          <cell r="D119">
            <v>71008</v>
          </cell>
          <cell r="E119" t="str">
            <v>Sq.m.</v>
          </cell>
          <cell r="F119">
            <v>19780</v>
          </cell>
          <cell r="G119">
            <v>7000</v>
          </cell>
          <cell r="H119">
            <v>20770</v>
          </cell>
          <cell r="I119">
            <v>7350</v>
          </cell>
          <cell r="J119">
            <v>1.05</v>
          </cell>
        </row>
        <row r="120">
          <cell r="B120">
            <v>71009</v>
          </cell>
          <cell r="C120" t="str">
            <v>Stainless Steel Plate  10 mm. Thk.</v>
          </cell>
          <cell r="D120">
            <v>71009</v>
          </cell>
          <cell r="E120" t="str">
            <v>Sq.m.</v>
          </cell>
          <cell r="F120">
            <v>15940</v>
          </cell>
          <cell r="G120">
            <v>5580</v>
          </cell>
          <cell r="H120">
            <v>16740</v>
          </cell>
          <cell r="I120">
            <v>5860</v>
          </cell>
          <cell r="J120">
            <v>1.05</v>
          </cell>
        </row>
        <row r="121">
          <cell r="B121">
            <v>71010</v>
          </cell>
          <cell r="C121" t="str">
            <v>Stainless Steel Plate    6 mm. Thk.</v>
          </cell>
          <cell r="D121">
            <v>71010</v>
          </cell>
          <cell r="E121" t="str">
            <v>Sq.m.</v>
          </cell>
          <cell r="F121">
            <v>9885</v>
          </cell>
          <cell r="G121">
            <v>3460</v>
          </cell>
          <cell r="H121">
            <v>10380</v>
          </cell>
          <cell r="I121">
            <v>3635</v>
          </cell>
          <cell r="J121">
            <v>1.05</v>
          </cell>
        </row>
        <row r="122">
          <cell r="B122">
            <v>71011</v>
          </cell>
          <cell r="C122" t="str">
            <v>M16 x 100 mm.  Stainless Bolts.</v>
          </cell>
          <cell r="D122">
            <v>71011</v>
          </cell>
          <cell r="E122" t="str">
            <v>set.</v>
          </cell>
          <cell r="F122">
            <v>166</v>
          </cell>
          <cell r="G122">
            <v>10</v>
          </cell>
          <cell r="H122">
            <v>175</v>
          </cell>
          <cell r="I122">
            <v>15</v>
          </cell>
          <cell r="J122">
            <v>1.05</v>
          </cell>
        </row>
        <row r="123">
          <cell r="B123">
            <v>71012</v>
          </cell>
          <cell r="C123" t="str">
            <v>M16 x 150 mm.  Stainless Bolts.</v>
          </cell>
          <cell r="D123">
            <v>71012</v>
          </cell>
          <cell r="E123" t="str">
            <v>set.</v>
          </cell>
          <cell r="F123">
            <v>236</v>
          </cell>
          <cell r="G123">
            <v>10</v>
          </cell>
          <cell r="H123">
            <v>250</v>
          </cell>
          <cell r="I123">
            <v>15</v>
          </cell>
          <cell r="J123">
            <v>1.05</v>
          </cell>
        </row>
        <row r="124">
          <cell r="B124">
            <v>71013</v>
          </cell>
          <cell r="C124" t="str">
            <v>10mm.thick Stainless Plate to connecting joint(including nut and washer)</v>
          </cell>
          <cell r="D124">
            <v>71013</v>
          </cell>
          <cell r="E124" t="str">
            <v>set.</v>
          </cell>
          <cell r="F124">
            <v>7690</v>
          </cell>
          <cell r="G124">
            <v>350</v>
          </cell>
          <cell r="H124">
            <v>8075</v>
          </cell>
          <cell r="I124">
            <v>370</v>
          </cell>
          <cell r="J124">
            <v>1.05</v>
          </cell>
        </row>
        <row r="126">
          <cell r="B126">
            <v>80000</v>
          </cell>
          <cell r="C126" t="str">
            <v>Roofing Work</v>
          </cell>
        </row>
        <row r="127">
          <cell r="B127">
            <v>80101</v>
          </cell>
          <cell r="D127">
            <v>80101</v>
          </cell>
          <cell r="H127">
            <v>0</v>
          </cell>
          <cell r="I127">
            <v>0</v>
          </cell>
          <cell r="J127">
            <v>1.05</v>
          </cell>
        </row>
        <row r="128">
          <cell r="B128">
            <v>80102</v>
          </cell>
          <cell r="D128">
            <v>80102</v>
          </cell>
          <cell r="H128">
            <v>0</v>
          </cell>
          <cell r="I128">
            <v>0</v>
          </cell>
          <cell r="J128">
            <v>1.05</v>
          </cell>
        </row>
        <row r="129">
          <cell r="B129">
            <v>80103</v>
          </cell>
          <cell r="D129">
            <v>80103</v>
          </cell>
          <cell r="H129">
            <v>0</v>
          </cell>
          <cell r="I129">
            <v>0</v>
          </cell>
          <cell r="J129">
            <v>1.05</v>
          </cell>
        </row>
        <row r="130">
          <cell r="B130">
            <v>80104</v>
          </cell>
          <cell r="D130">
            <v>80104</v>
          </cell>
          <cell r="H130">
            <v>0</v>
          </cell>
          <cell r="I130">
            <v>0</v>
          </cell>
          <cell r="J130">
            <v>1.05</v>
          </cell>
        </row>
        <row r="131">
          <cell r="B131">
            <v>80105</v>
          </cell>
          <cell r="D131">
            <v>80105</v>
          </cell>
          <cell r="H131">
            <v>0</v>
          </cell>
          <cell r="I131">
            <v>0</v>
          </cell>
          <cell r="J131">
            <v>1.05</v>
          </cell>
        </row>
        <row r="132">
          <cell r="B132">
            <v>80106</v>
          </cell>
          <cell r="D132">
            <v>80106</v>
          </cell>
          <cell r="H132">
            <v>0</v>
          </cell>
          <cell r="I132">
            <v>0</v>
          </cell>
          <cell r="J132">
            <v>1.05</v>
          </cell>
        </row>
        <row r="133">
          <cell r="B133">
            <v>80107</v>
          </cell>
          <cell r="D133">
            <v>80107</v>
          </cell>
          <cell r="H133">
            <v>0</v>
          </cell>
          <cell r="I133">
            <v>0</v>
          </cell>
          <cell r="J133">
            <v>1.05</v>
          </cell>
        </row>
        <row r="134">
          <cell r="B134">
            <v>80108</v>
          </cell>
          <cell r="D134">
            <v>80108</v>
          </cell>
          <cell r="H134">
            <v>0</v>
          </cell>
          <cell r="I134">
            <v>0</v>
          </cell>
          <cell r="J134">
            <v>1.05</v>
          </cell>
        </row>
        <row r="135">
          <cell r="B135">
            <v>80109</v>
          </cell>
          <cell r="D135">
            <v>80109</v>
          </cell>
          <cell r="H135">
            <v>0</v>
          </cell>
          <cell r="I135">
            <v>0</v>
          </cell>
          <cell r="J135">
            <v>1.05</v>
          </cell>
        </row>
        <row r="137">
          <cell r="B137">
            <v>90000</v>
          </cell>
          <cell r="C137" t="str">
            <v>Stair &amp; Balustrade</v>
          </cell>
        </row>
        <row r="138">
          <cell r="B138">
            <v>90101</v>
          </cell>
          <cell r="D138">
            <v>90101</v>
          </cell>
          <cell r="H138">
            <v>0</v>
          </cell>
          <cell r="I138">
            <v>0</v>
          </cell>
          <cell r="J138">
            <v>1.05</v>
          </cell>
        </row>
        <row r="139">
          <cell r="B139">
            <v>90102</v>
          </cell>
          <cell r="D139">
            <v>90102</v>
          </cell>
          <cell r="H139">
            <v>0</v>
          </cell>
          <cell r="I139">
            <v>0</v>
          </cell>
          <cell r="J139">
            <v>1.05</v>
          </cell>
        </row>
        <row r="140">
          <cell r="B140">
            <v>90103</v>
          </cell>
          <cell r="D140">
            <v>90103</v>
          </cell>
          <cell r="H140">
            <v>0</v>
          </cell>
          <cell r="I140">
            <v>0</v>
          </cell>
          <cell r="J140">
            <v>1.05</v>
          </cell>
        </row>
        <row r="141">
          <cell r="B141">
            <v>90104</v>
          </cell>
          <cell r="D141">
            <v>90104</v>
          </cell>
          <cell r="H141">
            <v>0</v>
          </cell>
          <cell r="I141">
            <v>0</v>
          </cell>
          <cell r="J141">
            <v>1.05</v>
          </cell>
        </row>
        <row r="142">
          <cell r="B142">
            <v>90105</v>
          </cell>
          <cell r="D142">
            <v>90105</v>
          </cell>
          <cell r="H142">
            <v>0</v>
          </cell>
          <cell r="I142">
            <v>0</v>
          </cell>
          <cell r="J142">
            <v>1.05</v>
          </cell>
        </row>
        <row r="143">
          <cell r="B143">
            <v>90106</v>
          </cell>
          <cell r="D143">
            <v>90106</v>
          </cell>
          <cell r="H143">
            <v>0</v>
          </cell>
          <cell r="I143">
            <v>0</v>
          </cell>
          <cell r="J143">
            <v>1.05</v>
          </cell>
        </row>
        <row r="144">
          <cell r="B144">
            <v>90107</v>
          </cell>
          <cell r="D144">
            <v>90107</v>
          </cell>
          <cell r="H144">
            <v>0</v>
          </cell>
          <cell r="I144">
            <v>0</v>
          </cell>
          <cell r="J144">
            <v>1.05</v>
          </cell>
        </row>
        <row r="145">
          <cell r="B145">
            <v>90108</v>
          </cell>
          <cell r="D145">
            <v>90108</v>
          </cell>
          <cell r="H145">
            <v>0</v>
          </cell>
          <cell r="I145">
            <v>0</v>
          </cell>
          <cell r="J145">
            <v>1.05</v>
          </cell>
        </row>
        <row r="146">
          <cell r="B146">
            <v>90109</v>
          </cell>
          <cell r="D146">
            <v>90109</v>
          </cell>
          <cell r="H146">
            <v>0</v>
          </cell>
          <cell r="I146">
            <v>0</v>
          </cell>
          <cell r="J146">
            <v>1.05</v>
          </cell>
        </row>
        <row r="147">
          <cell r="B147">
            <v>90110</v>
          </cell>
          <cell r="D147">
            <v>90110</v>
          </cell>
          <cell r="H147">
            <v>0</v>
          </cell>
          <cell r="I147">
            <v>0</v>
          </cell>
          <cell r="J147">
            <v>1.05</v>
          </cell>
        </row>
        <row r="148">
          <cell r="B148">
            <v>90111</v>
          </cell>
          <cell r="D148">
            <v>90111</v>
          </cell>
          <cell r="H148">
            <v>0</v>
          </cell>
          <cell r="I148">
            <v>0</v>
          </cell>
          <cell r="J148">
            <v>1.05</v>
          </cell>
        </row>
        <row r="150">
          <cell r="B150">
            <v>100000</v>
          </cell>
          <cell r="C150" t="str">
            <v>Floor Finshing</v>
          </cell>
        </row>
        <row r="151">
          <cell r="B151">
            <v>100101</v>
          </cell>
          <cell r="D151">
            <v>100101</v>
          </cell>
          <cell r="H151">
            <v>0</v>
          </cell>
          <cell r="I151">
            <v>0</v>
          </cell>
          <cell r="J151">
            <v>1.05</v>
          </cell>
        </row>
        <row r="152">
          <cell r="B152">
            <v>100102</v>
          </cell>
          <cell r="C152" t="str">
            <v>Not used</v>
          </cell>
          <cell r="D152">
            <v>100102</v>
          </cell>
          <cell r="H152">
            <v>0</v>
          </cell>
          <cell r="I152">
            <v>0</v>
          </cell>
          <cell r="J152">
            <v>1.05</v>
          </cell>
        </row>
        <row r="153">
          <cell r="B153">
            <v>100103</v>
          </cell>
          <cell r="D153">
            <v>100103</v>
          </cell>
          <cell r="H153">
            <v>0</v>
          </cell>
          <cell r="I153">
            <v>0</v>
          </cell>
          <cell r="J153">
            <v>1.05</v>
          </cell>
        </row>
        <row r="154">
          <cell r="B154">
            <v>100104</v>
          </cell>
          <cell r="C154" t="str">
            <v>Timber Floor Slatted Decking : Type Takein Thong with Beeswax Finish,Size 90mm.(width)x24mm.(thick),with 8mm.Gap In-Between</v>
          </cell>
          <cell r="D154">
            <v>100104</v>
          </cell>
          <cell r="E154" t="str">
            <v>Sq.m.</v>
          </cell>
          <cell r="H154">
            <v>0</v>
          </cell>
          <cell r="I154">
            <v>0</v>
          </cell>
          <cell r="J154">
            <v>1.05</v>
          </cell>
        </row>
        <row r="155">
          <cell r="B155">
            <v>100105</v>
          </cell>
          <cell r="D155">
            <v>100105</v>
          </cell>
          <cell r="H155">
            <v>0</v>
          </cell>
          <cell r="I155">
            <v>0</v>
          </cell>
          <cell r="J155">
            <v>1.05</v>
          </cell>
        </row>
        <row r="156">
          <cell r="B156">
            <v>100106</v>
          </cell>
          <cell r="D156">
            <v>100106</v>
          </cell>
          <cell r="H156">
            <v>0</v>
          </cell>
          <cell r="I156">
            <v>0</v>
          </cell>
          <cell r="J156">
            <v>1.05</v>
          </cell>
        </row>
        <row r="157">
          <cell r="B157">
            <v>100107</v>
          </cell>
          <cell r="C157" t="str">
            <v>Not used</v>
          </cell>
          <cell r="D157">
            <v>100107</v>
          </cell>
          <cell r="H157">
            <v>0</v>
          </cell>
          <cell r="I157">
            <v>0</v>
          </cell>
          <cell r="J157">
            <v>1.05</v>
          </cell>
        </row>
        <row r="158">
          <cell r="B158">
            <v>100108</v>
          </cell>
          <cell r="C158" t="str">
            <v>Pure Whiie Pebble : Graded between 20mm. And 40 mm.</v>
          </cell>
          <cell r="D158">
            <v>100108</v>
          </cell>
          <cell r="E158" t="str">
            <v>Sq.m.</v>
          </cell>
          <cell r="H158">
            <v>0</v>
          </cell>
          <cell r="I158">
            <v>0</v>
          </cell>
          <cell r="J158">
            <v>1.05</v>
          </cell>
        </row>
        <row r="159">
          <cell r="B159">
            <v>100109</v>
          </cell>
          <cell r="C159" t="str">
            <v>Blue/Black Pebble : Graded between 20mm. And 40 mm.</v>
          </cell>
          <cell r="D159">
            <v>100109</v>
          </cell>
          <cell r="E159" t="str">
            <v>Sq.m.</v>
          </cell>
          <cell r="H159">
            <v>0</v>
          </cell>
          <cell r="I159">
            <v>0</v>
          </cell>
          <cell r="J159">
            <v>1.05</v>
          </cell>
        </row>
        <row r="160">
          <cell r="B160">
            <v>100110</v>
          </cell>
          <cell r="C160" t="str">
            <v>Tile for Swimmingpool</v>
          </cell>
          <cell r="D160">
            <v>100110</v>
          </cell>
          <cell r="E160" t="str">
            <v>Sq.m.</v>
          </cell>
          <cell r="H160">
            <v>0</v>
          </cell>
          <cell r="I160">
            <v>0</v>
          </cell>
          <cell r="J160">
            <v>1.05</v>
          </cell>
        </row>
        <row r="161">
          <cell r="B161">
            <v>100111</v>
          </cell>
          <cell r="C161" t="str">
            <v>Not used</v>
          </cell>
          <cell r="D161">
            <v>100111</v>
          </cell>
          <cell r="H161">
            <v>0</v>
          </cell>
          <cell r="I161">
            <v>0</v>
          </cell>
          <cell r="J161">
            <v>1.05</v>
          </cell>
        </row>
        <row r="162">
          <cell r="B162">
            <v>100112</v>
          </cell>
          <cell r="C162" t="str">
            <v>450mm.x 900mm. White Lime Stone with Waterproofed</v>
          </cell>
          <cell r="D162">
            <v>100112</v>
          </cell>
          <cell r="E162" t="str">
            <v>Sq.m.</v>
          </cell>
          <cell r="H162">
            <v>0</v>
          </cell>
          <cell r="I162">
            <v>0</v>
          </cell>
          <cell r="J162">
            <v>1.05</v>
          </cell>
        </row>
        <row r="163">
          <cell r="B163">
            <v>100113</v>
          </cell>
          <cell r="C163" t="str">
            <v>450mm.x 900mm. White Lime Stone with Waterproofed</v>
          </cell>
          <cell r="D163">
            <v>100113</v>
          </cell>
          <cell r="E163" t="str">
            <v>Sq.m.</v>
          </cell>
          <cell r="H163">
            <v>0</v>
          </cell>
          <cell r="I163">
            <v>0</v>
          </cell>
          <cell r="J163">
            <v>1.05</v>
          </cell>
        </row>
        <row r="164">
          <cell r="B164">
            <v>100114</v>
          </cell>
          <cell r="D164">
            <v>100114</v>
          </cell>
          <cell r="H164">
            <v>0</v>
          </cell>
          <cell r="I164">
            <v>0</v>
          </cell>
          <cell r="J164">
            <v>1.05</v>
          </cell>
        </row>
        <row r="165">
          <cell r="B165">
            <v>100115</v>
          </cell>
          <cell r="D165">
            <v>100115</v>
          </cell>
          <cell r="H165">
            <v>0</v>
          </cell>
          <cell r="I165">
            <v>0</v>
          </cell>
          <cell r="J165">
            <v>1.05</v>
          </cell>
        </row>
        <row r="166">
          <cell r="B166">
            <v>100116</v>
          </cell>
          <cell r="D166">
            <v>100116</v>
          </cell>
          <cell r="H166">
            <v>0</v>
          </cell>
          <cell r="I166">
            <v>0</v>
          </cell>
          <cell r="J166">
            <v>1.05</v>
          </cell>
        </row>
        <row r="168">
          <cell r="B168">
            <v>120000</v>
          </cell>
          <cell r="C168" t="str">
            <v>Wall Finishing</v>
          </cell>
        </row>
        <row r="169">
          <cell r="B169">
            <v>120101</v>
          </cell>
          <cell r="C169" t="str">
            <v>Hairline Stainless Steel</v>
          </cell>
          <cell r="D169">
            <v>120101</v>
          </cell>
          <cell r="E169" t="str">
            <v>Sq.m.</v>
          </cell>
          <cell r="H169">
            <v>0</v>
          </cell>
          <cell r="I169">
            <v>0</v>
          </cell>
          <cell r="J169">
            <v>1.05</v>
          </cell>
        </row>
        <row r="170">
          <cell r="B170">
            <v>120102</v>
          </cell>
          <cell r="C170" t="str">
            <v>Satin Anodized Aluminuim Sheet 1.50 mm.thick</v>
          </cell>
          <cell r="D170">
            <v>120102</v>
          </cell>
          <cell r="E170" t="str">
            <v>Sq.m.</v>
          </cell>
          <cell r="H170">
            <v>0</v>
          </cell>
          <cell r="I170">
            <v>0</v>
          </cell>
          <cell r="J170">
            <v>1.05</v>
          </cell>
        </row>
        <row r="171">
          <cell r="B171">
            <v>120103</v>
          </cell>
          <cell r="C171" t="str">
            <v>Polished Stainless Steel 1.50 mm.thick</v>
          </cell>
          <cell r="D171">
            <v>120103</v>
          </cell>
          <cell r="E171" t="str">
            <v>Sq.m.</v>
          </cell>
          <cell r="H171">
            <v>0</v>
          </cell>
          <cell r="I171">
            <v>0</v>
          </cell>
          <cell r="J171">
            <v>1.05</v>
          </cell>
        </row>
        <row r="172">
          <cell r="B172">
            <v>120104</v>
          </cell>
          <cell r="C172" t="str">
            <v>Staron Solid Surfacing Materail 12 mm. thick,Colour : Bright White ( BW010)</v>
          </cell>
          <cell r="D172">
            <v>120104</v>
          </cell>
          <cell r="E172" t="str">
            <v>Sq.m.</v>
          </cell>
          <cell r="H172">
            <v>0</v>
          </cell>
          <cell r="I172">
            <v>0</v>
          </cell>
          <cell r="J172">
            <v>1.05</v>
          </cell>
        </row>
        <row r="173">
          <cell r="B173">
            <v>120105</v>
          </cell>
          <cell r="C173" t="str">
            <v>Staron Solid Surfacing Materail 12 mm. thick,Colour : Pebble Frost  ( PF812)</v>
          </cell>
          <cell r="D173">
            <v>120105</v>
          </cell>
          <cell r="E173" t="str">
            <v>Sq.m.</v>
          </cell>
          <cell r="H173">
            <v>0</v>
          </cell>
          <cell r="I173">
            <v>0</v>
          </cell>
          <cell r="J173">
            <v>1.05</v>
          </cell>
        </row>
        <row r="174">
          <cell r="B174">
            <v>120106</v>
          </cell>
          <cell r="C174" t="str">
            <v>Staron Solid Surfacing Materail 12 mm. thick,Colour : Pebble Swan ( PS 813)</v>
          </cell>
          <cell r="D174">
            <v>120106</v>
          </cell>
          <cell r="E174" t="str">
            <v>Sq.m.</v>
          </cell>
          <cell r="H174">
            <v>0</v>
          </cell>
          <cell r="I174">
            <v>0</v>
          </cell>
          <cell r="J174">
            <v>1.05</v>
          </cell>
        </row>
        <row r="175">
          <cell r="B175">
            <v>120107</v>
          </cell>
          <cell r="D175">
            <v>120107</v>
          </cell>
          <cell r="E175" t="str">
            <v>Sq.m.</v>
          </cell>
          <cell r="H175">
            <v>0</v>
          </cell>
          <cell r="I175">
            <v>0</v>
          </cell>
          <cell r="J175">
            <v>1.05</v>
          </cell>
        </row>
        <row r="176">
          <cell r="B176">
            <v>120108</v>
          </cell>
          <cell r="C176" t="str">
            <v>Terrazzo, Colour : Light Grey</v>
          </cell>
          <cell r="D176">
            <v>120108</v>
          </cell>
          <cell r="E176" t="str">
            <v>Sq.m.</v>
          </cell>
          <cell r="H176">
            <v>0</v>
          </cell>
          <cell r="I176">
            <v>0</v>
          </cell>
          <cell r="J176">
            <v>1.05</v>
          </cell>
        </row>
        <row r="177">
          <cell r="B177">
            <v>120109</v>
          </cell>
          <cell r="C177" t="str">
            <v>Terrazzo, Colour : Black,Ground smooth,Polish+Sealed</v>
          </cell>
          <cell r="D177">
            <v>120109</v>
          </cell>
          <cell r="E177" t="str">
            <v>Sq.m.</v>
          </cell>
          <cell r="H177">
            <v>0</v>
          </cell>
          <cell r="I177">
            <v>0</v>
          </cell>
          <cell r="J177">
            <v>1.05</v>
          </cell>
        </row>
        <row r="178">
          <cell r="B178">
            <v>120110</v>
          </cell>
          <cell r="D178">
            <v>120110</v>
          </cell>
          <cell r="E178" t="str">
            <v>Sq.m.</v>
          </cell>
          <cell r="H178">
            <v>0</v>
          </cell>
          <cell r="I178">
            <v>0</v>
          </cell>
          <cell r="J178">
            <v>1.05</v>
          </cell>
        </row>
        <row r="179">
          <cell r="B179">
            <v>120111</v>
          </cell>
          <cell r="C179" t="str">
            <v>Gray Cement Render,Steel Trowelled,Matt Finish</v>
          </cell>
          <cell r="D179">
            <v>120111</v>
          </cell>
          <cell r="E179" t="str">
            <v>Sq.m.</v>
          </cell>
          <cell r="H179">
            <v>0</v>
          </cell>
          <cell r="I179">
            <v>0</v>
          </cell>
          <cell r="J179">
            <v>1.05</v>
          </cell>
        </row>
        <row r="180">
          <cell r="B180">
            <v>120112</v>
          </cell>
          <cell r="C180" t="str">
            <v>Laminate by Formica ,Colur : White,Matt Finish</v>
          </cell>
          <cell r="D180">
            <v>120112</v>
          </cell>
          <cell r="E180" t="str">
            <v>Sq.m.</v>
          </cell>
          <cell r="H180">
            <v>0</v>
          </cell>
          <cell r="I180">
            <v>0</v>
          </cell>
          <cell r="J180">
            <v>1.05</v>
          </cell>
        </row>
        <row r="181">
          <cell r="B181">
            <v>120113</v>
          </cell>
          <cell r="C181" t="str">
            <v>Colour Core Laminate by Formica,Colour : White,Matt Finish</v>
          </cell>
          <cell r="D181">
            <v>120113</v>
          </cell>
          <cell r="E181" t="str">
            <v>Sq.m.</v>
          </cell>
          <cell r="H181">
            <v>0</v>
          </cell>
          <cell r="I181">
            <v>0</v>
          </cell>
          <cell r="J181">
            <v>1.05</v>
          </cell>
        </row>
        <row r="182">
          <cell r="B182">
            <v>120114</v>
          </cell>
          <cell r="C182" t="str">
            <v>Laminate by Formica ,Colur : Black 909,Matt Finish</v>
          </cell>
          <cell r="D182">
            <v>120114</v>
          </cell>
          <cell r="E182" t="str">
            <v>Sq.m.</v>
          </cell>
          <cell r="H182">
            <v>0</v>
          </cell>
          <cell r="I182">
            <v>0</v>
          </cell>
          <cell r="J182">
            <v>1.05</v>
          </cell>
        </row>
        <row r="183">
          <cell r="B183">
            <v>120115</v>
          </cell>
          <cell r="C183" t="str">
            <v>Colour Core Laminate by Formica,Colour : Black 909C-58,Matt Finish</v>
          </cell>
          <cell r="D183">
            <v>120115</v>
          </cell>
          <cell r="E183" t="str">
            <v>Sq.m.</v>
          </cell>
          <cell r="H183">
            <v>0</v>
          </cell>
          <cell r="I183">
            <v>0</v>
          </cell>
          <cell r="J183">
            <v>1.05</v>
          </cell>
        </row>
        <row r="184">
          <cell r="B184">
            <v>120116</v>
          </cell>
          <cell r="D184">
            <v>120116</v>
          </cell>
          <cell r="E184" t="str">
            <v>Sq.m.</v>
          </cell>
          <cell r="H184">
            <v>0</v>
          </cell>
          <cell r="I184">
            <v>0</v>
          </cell>
          <cell r="J184">
            <v>1.05</v>
          </cell>
        </row>
        <row r="185">
          <cell r="B185">
            <v>120117</v>
          </cell>
          <cell r="D185">
            <v>120117</v>
          </cell>
          <cell r="E185" t="str">
            <v>Sq.m.</v>
          </cell>
          <cell r="H185">
            <v>0</v>
          </cell>
          <cell r="I185">
            <v>0</v>
          </cell>
          <cell r="J185">
            <v>1.05</v>
          </cell>
        </row>
        <row r="186">
          <cell r="B186">
            <v>120118</v>
          </cell>
          <cell r="C186" t="str">
            <v>Black Volcanic Stone,(Batu Cadi) Honed Finish</v>
          </cell>
          <cell r="D186">
            <v>120118</v>
          </cell>
          <cell r="E186" t="str">
            <v>Sq.m.</v>
          </cell>
          <cell r="H186">
            <v>0</v>
          </cell>
          <cell r="I186">
            <v>0</v>
          </cell>
          <cell r="J186">
            <v>1.05</v>
          </cell>
        </row>
        <row r="187">
          <cell r="B187">
            <v>120119</v>
          </cell>
          <cell r="C187" t="str">
            <v>Random Stone Cladding in White Limestone</v>
          </cell>
          <cell r="D187">
            <v>120119</v>
          </cell>
          <cell r="E187" t="str">
            <v>Sq.m.</v>
          </cell>
          <cell r="H187">
            <v>0</v>
          </cell>
          <cell r="I187">
            <v>0</v>
          </cell>
          <cell r="J187">
            <v>1.05</v>
          </cell>
        </row>
        <row r="188">
          <cell r="B188">
            <v>120120</v>
          </cell>
          <cell r="C188" t="str">
            <v>Slate Type Tile,Stack with 300 mm.Long leading Edge visible ,Mid Gray</v>
          </cell>
          <cell r="D188">
            <v>120120</v>
          </cell>
          <cell r="E188" t="str">
            <v>Sq.m.</v>
          </cell>
          <cell r="H188">
            <v>0</v>
          </cell>
          <cell r="I188">
            <v>0</v>
          </cell>
          <cell r="J188">
            <v>1.05</v>
          </cell>
        </row>
        <row r="189">
          <cell r="B189">
            <v>120121</v>
          </cell>
          <cell r="C189" t="str">
            <v>Glazed Ceramic Wall Tile, 50x100mm.,Colour : White</v>
          </cell>
          <cell r="D189">
            <v>120121</v>
          </cell>
          <cell r="E189" t="str">
            <v>Sq.m.</v>
          </cell>
          <cell r="H189">
            <v>0</v>
          </cell>
          <cell r="I189">
            <v>0</v>
          </cell>
          <cell r="J189">
            <v>1.05</v>
          </cell>
        </row>
        <row r="190">
          <cell r="B190">
            <v>120122</v>
          </cell>
          <cell r="C190" t="str">
            <v>Blue Tile, 50x50mm.</v>
          </cell>
          <cell r="D190">
            <v>120122</v>
          </cell>
          <cell r="E190" t="str">
            <v>Sq.m.</v>
          </cell>
          <cell r="H190">
            <v>0</v>
          </cell>
          <cell r="I190">
            <v>0</v>
          </cell>
          <cell r="J190">
            <v>1.05</v>
          </cell>
        </row>
        <row r="191">
          <cell r="B191">
            <v>120123</v>
          </cell>
          <cell r="C191" t="str">
            <v>Glass Mosaic Tile,25x50mm.,Colour : Tiffany Blue</v>
          </cell>
          <cell r="D191">
            <v>120123</v>
          </cell>
          <cell r="E191" t="str">
            <v>Sq.m.</v>
          </cell>
          <cell r="H191">
            <v>0</v>
          </cell>
          <cell r="I191">
            <v>0</v>
          </cell>
          <cell r="J191">
            <v>1.05</v>
          </cell>
        </row>
        <row r="192">
          <cell r="B192">
            <v>120124</v>
          </cell>
          <cell r="C192" t="str">
            <v>Glass Mosaic Tile,25x50mm.,Colour : Red</v>
          </cell>
          <cell r="D192">
            <v>120124</v>
          </cell>
          <cell r="E192" t="str">
            <v>Sq.m.</v>
          </cell>
          <cell r="H192">
            <v>0</v>
          </cell>
          <cell r="I192">
            <v>0</v>
          </cell>
          <cell r="J192">
            <v>1.05</v>
          </cell>
        </row>
        <row r="193">
          <cell r="B193">
            <v>120125</v>
          </cell>
          <cell r="C193" t="str">
            <v>Glass Mosaic Tile,25x50mm.,Colour : White</v>
          </cell>
          <cell r="D193">
            <v>120125</v>
          </cell>
          <cell r="E193" t="str">
            <v>Sq.m.</v>
          </cell>
          <cell r="H193">
            <v>0</v>
          </cell>
          <cell r="I193">
            <v>0</v>
          </cell>
          <cell r="J193">
            <v>1.05</v>
          </cell>
        </row>
        <row r="194">
          <cell r="B194">
            <v>120126</v>
          </cell>
          <cell r="C194" t="str">
            <v>Local Hardwood Stained Americal Walnut Colour,Sealed witth a UV Resistant matt lacquer</v>
          </cell>
          <cell r="D194">
            <v>120126</v>
          </cell>
          <cell r="E194" t="str">
            <v>Sq.m.</v>
          </cell>
          <cell r="H194">
            <v>0</v>
          </cell>
          <cell r="I194">
            <v>0</v>
          </cell>
          <cell r="J194">
            <v>1.05</v>
          </cell>
        </row>
        <row r="195">
          <cell r="B195">
            <v>120127</v>
          </cell>
          <cell r="D195">
            <v>120127</v>
          </cell>
          <cell r="E195" t="str">
            <v>Sq.m.</v>
          </cell>
          <cell r="H195">
            <v>0</v>
          </cell>
          <cell r="I195">
            <v>0</v>
          </cell>
          <cell r="J195">
            <v>1.05</v>
          </cell>
        </row>
        <row r="196">
          <cell r="B196">
            <v>120128</v>
          </cell>
          <cell r="D196">
            <v>120128</v>
          </cell>
          <cell r="E196" t="str">
            <v>Sq.m.</v>
          </cell>
          <cell r="H196">
            <v>0</v>
          </cell>
          <cell r="I196">
            <v>0</v>
          </cell>
          <cell r="J196">
            <v>1.05</v>
          </cell>
        </row>
        <row r="197">
          <cell r="B197">
            <v>120129</v>
          </cell>
          <cell r="C197" t="str">
            <v>Precast White Cement Panel</v>
          </cell>
          <cell r="D197">
            <v>120129</v>
          </cell>
          <cell r="E197" t="str">
            <v>Sq.m.</v>
          </cell>
          <cell r="H197">
            <v>0</v>
          </cell>
          <cell r="I197">
            <v>0</v>
          </cell>
          <cell r="J197">
            <v>1.05</v>
          </cell>
        </row>
        <row r="198">
          <cell r="B198">
            <v>120130</v>
          </cell>
          <cell r="C198" t="str">
            <v>Adjustable Aluminuim Louvre System</v>
          </cell>
          <cell r="D198">
            <v>120130</v>
          </cell>
          <cell r="E198" t="str">
            <v>Sq.m.</v>
          </cell>
          <cell r="H198">
            <v>0</v>
          </cell>
          <cell r="I198">
            <v>0</v>
          </cell>
          <cell r="J198">
            <v>1.05</v>
          </cell>
        </row>
        <row r="199">
          <cell r="B199">
            <v>120131</v>
          </cell>
          <cell r="C199" t="str">
            <v>Hardwood Timber Section 60x25mm. Supported on Metal Stud System,Waterproof Claadding behind</v>
          </cell>
          <cell r="D199">
            <v>120131</v>
          </cell>
          <cell r="E199" t="str">
            <v>Sq.m.</v>
          </cell>
          <cell r="H199">
            <v>0</v>
          </cell>
          <cell r="I199">
            <v>0</v>
          </cell>
          <cell r="J199">
            <v>1.05</v>
          </cell>
        </row>
        <row r="200">
          <cell r="B200">
            <v>120132</v>
          </cell>
          <cell r="C200" t="str">
            <v>White Cement Render,Steel Trowelled,Matt Finish</v>
          </cell>
          <cell r="D200">
            <v>120132</v>
          </cell>
          <cell r="E200" t="str">
            <v>Sq.m.</v>
          </cell>
          <cell r="H200">
            <v>0</v>
          </cell>
          <cell r="I200">
            <v>0</v>
          </cell>
          <cell r="J200">
            <v>1.05</v>
          </cell>
        </row>
        <row r="201">
          <cell r="B201">
            <v>120133</v>
          </cell>
          <cell r="D201">
            <v>120133</v>
          </cell>
          <cell r="E201" t="str">
            <v>Sq.m.</v>
          </cell>
          <cell r="H201">
            <v>0</v>
          </cell>
          <cell r="I201">
            <v>0</v>
          </cell>
          <cell r="J201">
            <v>1.05</v>
          </cell>
        </row>
        <row r="202">
          <cell r="B202">
            <v>120134</v>
          </cell>
          <cell r="C202" t="str">
            <v>Milan Stone to match X4</v>
          </cell>
          <cell r="D202">
            <v>120134</v>
          </cell>
          <cell r="E202" t="str">
            <v>Sq.m.</v>
          </cell>
          <cell r="H202">
            <v>0</v>
          </cell>
          <cell r="I202">
            <v>0</v>
          </cell>
          <cell r="J202">
            <v>1.05</v>
          </cell>
        </row>
        <row r="203">
          <cell r="B203">
            <v>120135</v>
          </cell>
          <cell r="D203">
            <v>120135</v>
          </cell>
          <cell r="E203" t="str">
            <v>Sq.m.</v>
          </cell>
          <cell r="H203">
            <v>0</v>
          </cell>
          <cell r="I203">
            <v>0</v>
          </cell>
          <cell r="J203">
            <v>1.05</v>
          </cell>
        </row>
        <row r="204">
          <cell r="B204">
            <v>120136</v>
          </cell>
          <cell r="D204">
            <v>120136</v>
          </cell>
          <cell r="E204" t="str">
            <v>Sq.m.</v>
          </cell>
          <cell r="H204">
            <v>0</v>
          </cell>
          <cell r="I204">
            <v>0</v>
          </cell>
          <cell r="J204">
            <v>1.05</v>
          </cell>
        </row>
        <row r="205">
          <cell r="B205">
            <v>120137</v>
          </cell>
          <cell r="D205">
            <v>120137</v>
          </cell>
          <cell r="H205">
            <v>0</v>
          </cell>
          <cell r="I205">
            <v>0</v>
          </cell>
          <cell r="J205">
            <v>1.05</v>
          </cell>
        </row>
        <row r="206">
          <cell r="B206">
            <v>120138</v>
          </cell>
          <cell r="D206">
            <v>120138</v>
          </cell>
          <cell r="H206">
            <v>0</v>
          </cell>
          <cell r="I206">
            <v>0</v>
          </cell>
          <cell r="J206">
            <v>1.05</v>
          </cell>
        </row>
        <row r="207">
          <cell r="B207">
            <v>120139</v>
          </cell>
          <cell r="D207">
            <v>120139</v>
          </cell>
          <cell r="H207">
            <v>0</v>
          </cell>
          <cell r="I207">
            <v>0</v>
          </cell>
          <cell r="J207">
            <v>1.05</v>
          </cell>
        </row>
        <row r="208">
          <cell r="B208">
            <v>120140</v>
          </cell>
          <cell r="D208">
            <v>120140</v>
          </cell>
          <cell r="H208">
            <v>0</v>
          </cell>
          <cell r="I208">
            <v>0</v>
          </cell>
          <cell r="J208">
            <v>1.05</v>
          </cell>
        </row>
        <row r="210">
          <cell r="B210">
            <v>130000</v>
          </cell>
          <cell r="C210" t="str">
            <v>Ceiling</v>
          </cell>
        </row>
        <row r="211">
          <cell r="B211">
            <v>130101</v>
          </cell>
          <cell r="D211">
            <v>130101</v>
          </cell>
          <cell r="H211">
            <v>0</v>
          </cell>
          <cell r="I211">
            <v>0</v>
          </cell>
          <cell r="J211">
            <v>1.05</v>
          </cell>
        </row>
        <row r="212">
          <cell r="B212">
            <v>130102</v>
          </cell>
          <cell r="D212">
            <v>130102</v>
          </cell>
          <cell r="H212">
            <v>0</v>
          </cell>
          <cell r="I212">
            <v>0</v>
          </cell>
          <cell r="J212">
            <v>1.05</v>
          </cell>
        </row>
        <row r="213">
          <cell r="B213">
            <v>130103</v>
          </cell>
          <cell r="D213">
            <v>130103</v>
          </cell>
          <cell r="H213">
            <v>0</v>
          </cell>
          <cell r="I213">
            <v>0</v>
          </cell>
          <cell r="J213">
            <v>1.05</v>
          </cell>
        </row>
        <row r="214">
          <cell r="B214">
            <v>130104</v>
          </cell>
          <cell r="D214">
            <v>130104</v>
          </cell>
          <cell r="H214">
            <v>0</v>
          </cell>
          <cell r="I214">
            <v>0</v>
          </cell>
          <cell r="J214">
            <v>1.05</v>
          </cell>
        </row>
        <row r="215">
          <cell r="B215">
            <v>130105</v>
          </cell>
          <cell r="D215">
            <v>130105</v>
          </cell>
          <cell r="H215">
            <v>0</v>
          </cell>
          <cell r="I215">
            <v>0</v>
          </cell>
          <cell r="J215">
            <v>1.05</v>
          </cell>
        </row>
        <row r="216">
          <cell r="B216">
            <v>130106</v>
          </cell>
          <cell r="D216">
            <v>130106</v>
          </cell>
          <cell r="H216">
            <v>0</v>
          </cell>
          <cell r="I216">
            <v>0</v>
          </cell>
          <cell r="J216">
            <v>1.05</v>
          </cell>
        </row>
        <row r="217">
          <cell r="B217">
            <v>130107</v>
          </cell>
          <cell r="D217">
            <v>130107</v>
          </cell>
          <cell r="H217">
            <v>0</v>
          </cell>
          <cell r="I217">
            <v>0</v>
          </cell>
          <cell r="J217">
            <v>1.05</v>
          </cell>
        </row>
        <row r="218">
          <cell r="B218">
            <v>130108</v>
          </cell>
          <cell r="D218">
            <v>130108</v>
          </cell>
          <cell r="H218">
            <v>0</v>
          </cell>
          <cell r="I218">
            <v>0</v>
          </cell>
          <cell r="J218">
            <v>1.05</v>
          </cell>
        </row>
        <row r="219">
          <cell r="B219">
            <v>130109</v>
          </cell>
          <cell r="D219">
            <v>130109</v>
          </cell>
          <cell r="H219">
            <v>0</v>
          </cell>
          <cell r="I219">
            <v>0</v>
          </cell>
          <cell r="J219">
            <v>1.05</v>
          </cell>
        </row>
        <row r="220">
          <cell r="B220">
            <v>130110</v>
          </cell>
          <cell r="D220">
            <v>130110</v>
          </cell>
          <cell r="H220">
            <v>0</v>
          </cell>
          <cell r="I220">
            <v>0</v>
          </cell>
          <cell r="J220">
            <v>1.05</v>
          </cell>
        </row>
        <row r="221">
          <cell r="B221">
            <v>130111</v>
          </cell>
          <cell r="D221">
            <v>130111</v>
          </cell>
          <cell r="H221">
            <v>0</v>
          </cell>
          <cell r="I221">
            <v>0</v>
          </cell>
          <cell r="J221">
            <v>1.05</v>
          </cell>
        </row>
        <row r="222">
          <cell r="B222">
            <v>130112</v>
          </cell>
          <cell r="D222">
            <v>130112</v>
          </cell>
          <cell r="H222">
            <v>0</v>
          </cell>
          <cell r="I222">
            <v>0</v>
          </cell>
          <cell r="J222">
            <v>1.05</v>
          </cell>
        </row>
        <row r="224">
          <cell r="B224">
            <v>140000</v>
          </cell>
          <cell r="C224" t="str">
            <v>Skirting</v>
          </cell>
        </row>
        <row r="225">
          <cell r="B225">
            <v>140101</v>
          </cell>
          <cell r="D225">
            <v>140101</v>
          </cell>
          <cell r="H225">
            <v>0</v>
          </cell>
          <cell r="I225">
            <v>0</v>
          </cell>
          <cell r="J225">
            <v>1.05</v>
          </cell>
        </row>
        <row r="226">
          <cell r="B226">
            <v>140102</v>
          </cell>
          <cell r="D226">
            <v>140102</v>
          </cell>
          <cell r="H226">
            <v>0</v>
          </cell>
          <cell r="I226">
            <v>0</v>
          </cell>
          <cell r="J226">
            <v>1.05</v>
          </cell>
        </row>
        <row r="228">
          <cell r="B228">
            <v>150000</v>
          </cell>
          <cell r="C228" t="str">
            <v>Door and Windows</v>
          </cell>
        </row>
        <row r="229">
          <cell r="C229" t="str">
            <v>ประตู</v>
          </cell>
        </row>
        <row r="230">
          <cell r="B230">
            <v>150101</v>
          </cell>
          <cell r="D230">
            <v>150101</v>
          </cell>
          <cell r="E230" t="str">
            <v>set.</v>
          </cell>
          <cell r="H230">
            <v>0</v>
          </cell>
          <cell r="I230">
            <v>0</v>
          </cell>
          <cell r="J230">
            <v>1.05</v>
          </cell>
        </row>
        <row r="231">
          <cell r="B231">
            <v>150102</v>
          </cell>
          <cell r="D231">
            <v>150102</v>
          </cell>
          <cell r="E231" t="str">
            <v>set.</v>
          </cell>
          <cell r="H231">
            <v>0</v>
          </cell>
          <cell r="I231">
            <v>0</v>
          </cell>
          <cell r="J231">
            <v>1.05</v>
          </cell>
        </row>
        <row r="232">
          <cell r="B232">
            <v>150103</v>
          </cell>
          <cell r="D232">
            <v>150103</v>
          </cell>
          <cell r="E232" t="str">
            <v>set.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150104</v>
          </cell>
          <cell r="D233">
            <v>150104</v>
          </cell>
          <cell r="E233" t="str">
            <v>set.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150105</v>
          </cell>
          <cell r="D234">
            <v>150105</v>
          </cell>
          <cell r="E234" t="str">
            <v>set.</v>
          </cell>
          <cell r="H234">
            <v>0</v>
          </cell>
          <cell r="I234">
            <v>0</v>
          </cell>
          <cell r="J234">
            <v>1.05</v>
          </cell>
        </row>
        <row r="235">
          <cell r="B235">
            <v>150106</v>
          </cell>
          <cell r="D235">
            <v>150106</v>
          </cell>
          <cell r="E235" t="str">
            <v>set.</v>
          </cell>
          <cell r="H235">
            <v>0</v>
          </cell>
          <cell r="I235">
            <v>0</v>
          </cell>
          <cell r="J235">
            <v>1.05</v>
          </cell>
        </row>
        <row r="236">
          <cell r="B236">
            <v>150107</v>
          </cell>
          <cell r="D236">
            <v>150107</v>
          </cell>
          <cell r="E236" t="str">
            <v>set.</v>
          </cell>
          <cell r="H236">
            <v>0</v>
          </cell>
          <cell r="I236">
            <v>0</v>
          </cell>
          <cell r="J236">
            <v>1.05</v>
          </cell>
        </row>
        <row r="237">
          <cell r="B237">
            <v>150108</v>
          </cell>
          <cell r="D237">
            <v>150108</v>
          </cell>
          <cell r="E237" t="str">
            <v>set.</v>
          </cell>
          <cell r="H237">
            <v>0</v>
          </cell>
          <cell r="I237">
            <v>0</v>
          </cell>
          <cell r="J237">
            <v>1.05</v>
          </cell>
        </row>
        <row r="238">
          <cell r="B238">
            <v>150109</v>
          </cell>
          <cell r="D238">
            <v>150109</v>
          </cell>
          <cell r="E238" t="str">
            <v>set.</v>
          </cell>
          <cell r="H238">
            <v>0</v>
          </cell>
          <cell r="I238">
            <v>0</v>
          </cell>
          <cell r="J238">
            <v>1.05</v>
          </cell>
        </row>
        <row r="239">
          <cell r="B239">
            <v>150110</v>
          </cell>
          <cell r="D239">
            <v>150110</v>
          </cell>
          <cell r="E239" t="str">
            <v>set.</v>
          </cell>
          <cell r="H239">
            <v>0</v>
          </cell>
          <cell r="I239">
            <v>0</v>
          </cell>
          <cell r="J239">
            <v>1.05</v>
          </cell>
        </row>
        <row r="240">
          <cell r="B240">
            <v>150111</v>
          </cell>
          <cell r="D240">
            <v>150111</v>
          </cell>
          <cell r="E240" t="str">
            <v>set.</v>
          </cell>
          <cell r="H240">
            <v>0</v>
          </cell>
          <cell r="I240">
            <v>0</v>
          </cell>
          <cell r="J240">
            <v>1.05</v>
          </cell>
        </row>
        <row r="241">
          <cell r="B241">
            <v>150112</v>
          </cell>
          <cell r="D241">
            <v>150112</v>
          </cell>
          <cell r="E241" t="str">
            <v>set.</v>
          </cell>
          <cell r="H241">
            <v>0</v>
          </cell>
          <cell r="I241">
            <v>0</v>
          </cell>
          <cell r="J241">
            <v>1.05</v>
          </cell>
        </row>
        <row r="242">
          <cell r="B242">
            <v>150113</v>
          </cell>
          <cell r="D242">
            <v>150113</v>
          </cell>
          <cell r="E242" t="str">
            <v>set.</v>
          </cell>
          <cell r="H242">
            <v>0</v>
          </cell>
          <cell r="I242">
            <v>0</v>
          </cell>
          <cell r="J242">
            <v>1.05</v>
          </cell>
        </row>
        <row r="243">
          <cell r="B243">
            <v>150114</v>
          </cell>
          <cell r="D243">
            <v>150114</v>
          </cell>
          <cell r="E243" t="str">
            <v>set.</v>
          </cell>
          <cell r="H243">
            <v>0</v>
          </cell>
          <cell r="I243">
            <v>0</v>
          </cell>
          <cell r="J243">
            <v>1.05</v>
          </cell>
        </row>
        <row r="244">
          <cell r="B244">
            <v>150115</v>
          </cell>
          <cell r="D244">
            <v>150115</v>
          </cell>
          <cell r="E244" t="str">
            <v>set.</v>
          </cell>
          <cell r="H244">
            <v>0</v>
          </cell>
          <cell r="I244">
            <v>0</v>
          </cell>
          <cell r="J244">
            <v>1.05</v>
          </cell>
        </row>
        <row r="245">
          <cell r="B245">
            <v>150116</v>
          </cell>
          <cell r="D245">
            <v>150116</v>
          </cell>
          <cell r="E245" t="str">
            <v>set.</v>
          </cell>
          <cell r="H245">
            <v>0</v>
          </cell>
          <cell r="I245">
            <v>0</v>
          </cell>
          <cell r="J245">
            <v>1.05</v>
          </cell>
        </row>
        <row r="246">
          <cell r="B246">
            <v>150117</v>
          </cell>
          <cell r="D246">
            <v>150117</v>
          </cell>
          <cell r="E246" t="str">
            <v>set.</v>
          </cell>
          <cell r="H246">
            <v>0</v>
          </cell>
          <cell r="I246">
            <v>0</v>
          </cell>
          <cell r="J246">
            <v>1.05</v>
          </cell>
        </row>
        <row r="247">
          <cell r="B247">
            <v>150118</v>
          </cell>
          <cell r="D247">
            <v>150118</v>
          </cell>
          <cell r="E247" t="str">
            <v>set.</v>
          </cell>
          <cell r="H247">
            <v>0</v>
          </cell>
          <cell r="I247">
            <v>0</v>
          </cell>
          <cell r="J247">
            <v>1.05</v>
          </cell>
        </row>
        <row r="248">
          <cell r="B248">
            <v>150119</v>
          </cell>
          <cell r="D248">
            <v>150119</v>
          </cell>
          <cell r="E248" t="str">
            <v>set.</v>
          </cell>
          <cell r="H248">
            <v>0</v>
          </cell>
          <cell r="I248">
            <v>0</v>
          </cell>
          <cell r="J248">
            <v>1.05</v>
          </cell>
        </row>
        <row r="249">
          <cell r="B249">
            <v>150120</v>
          </cell>
          <cell r="D249">
            <v>150120</v>
          </cell>
          <cell r="E249" t="str">
            <v>set.</v>
          </cell>
          <cell r="H249">
            <v>0</v>
          </cell>
          <cell r="I249">
            <v>0</v>
          </cell>
          <cell r="J249">
            <v>1.05</v>
          </cell>
        </row>
        <row r="250">
          <cell r="B250">
            <v>150121</v>
          </cell>
          <cell r="D250">
            <v>150121</v>
          </cell>
          <cell r="E250" t="str">
            <v>set.</v>
          </cell>
          <cell r="H250">
            <v>0</v>
          </cell>
          <cell r="I250">
            <v>0</v>
          </cell>
          <cell r="J250">
            <v>1.05</v>
          </cell>
        </row>
        <row r="251">
          <cell r="B251">
            <v>150122</v>
          </cell>
          <cell r="D251">
            <v>150122</v>
          </cell>
          <cell r="E251" t="str">
            <v>set.</v>
          </cell>
          <cell r="H251">
            <v>0</v>
          </cell>
          <cell r="I251">
            <v>0</v>
          </cell>
          <cell r="J251">
            <v>1.05</v>
          </cell>
        </row>
        <row r="252">
          <cell r="B252">
            <v>150123</v>
          </cell>
          <cell r="D252">
            <v>150123</v>
          </cell>
          <cell r="E252" t="str">
            <v>set.</v>
          </cell>
          <cell r="H252">
            <v>0</v>
          </cell>
          <cell r="I252">
            <v>0</v>
          </cell>
          <cell r="J252">
            <v>1.05</v>
          </cell>
        </row>
        <row r="253">
          <cell r="B253">
            <v>150124</v>
          </cell>
          <cell r="D253">
            <v>150124</v>
          </cell>
          <cell r="E253" t="str">
            <v>set.</v>
          </cell>
          <cell r="H253">
            <v>0</v>
          </cell>
          <cell r="I253">
            <v>0</v>
          </cell>
          <cell r="J253">
            <v>1.05</v>
          </cell>
        </row>
        <row r="254">
          <cell r="B254">
            <v>150125</v>
          </cell>
          <cell r="D254">
            <v>150125</v>
          </cell>
          <cell r="E254" t="str">
            <v>set.</v>
          </cell>
          <cell r="H254">
            <v>0</v>
          </cell>
          <cell r="I254">
            <v>0</v>
          </cell>
          <cell r="J254">
            <v>1.05</v>
          </cell>
        </row>
        <row r="255">
          <cell r="B255">
            <v>150126</v>
          </cell>
          <cell r="D255">
            <v>150126</v>
          </cell>
          <cell r="E255" t="str">
            <v>set.</v>
          </cell>
          <cell r="H255">
            <v>0</v>
          </cell>
          <cell r="I255">
            <v>0</v>
          </cell>
          <cell r="J255">
            <v>1.05</v>
          </cell>
        </row>
        <row r="256">
          <cell r="B256">
            <v>150127</v>
          </cell>
          <cell r="D256">
            <v>150127</v>
          </cell>
          <cell r="E256" t="str">
            <v>set.</v>
          </cell>
          <cell r="H256">
            <v>0</v>
          </cell>
          <cell r="I256">
            <v>0</v>
          </cell>
          <cell r="J256">
            <v>1.05</v>
          </cell>
        </row>
        <row r="257">
          <cell r="B257">
            <v>150128</v>
          </cell>
          <cell r="D257">
            <v>150128</v>
          </cell>
          <cell r="E257" t="str">
            <v>set.</v>
          </cell>
          <cell r="H257">
            <v>0</v>
          </cell>
          <cell r="I257">
            <v>0</v>
          </cell>
          <cell r="J257">
            <v>1.05</v>
          </cell>
        </row>
        <row r="258">
          <cell r="C258" t="str">
            <v>หน้าต่าง</v>
          </cell>
        </row>
        <row r="259">
          <cell r="B259">
            <v>150201</v>
          </cell>
          <cell r="D259">
            <v>150201</v>
          </cell>
          <cell r="E259" t="str">
            <v>set.</v>
          </cell>
          <cell r="H259">
            <v>0</v>
          </cell>
          <cell r="I259">
            <v>0</v>
          </cell>
          <cell r="J259">
            <v>1.05</v>
          </cell>
        </row>
        <row r="260">
          <cell r="B260">
            <v>150202</v>
          </cell>
          <cell r="D260">
            <v>150202</v>
          </cell>
          <cell r="E260" t="str">
            <v>set.</v>
          </cell>
          <cell r="H260">
            <v>0</v>
          </cell>
          <cell r="I260">
            <v>0</v>
          </cell>
          <cell r="J260">
            <v>1.05</v>
          </cell>
        </row>
        <row r="261">
          <cell r="B261">
            <v>150203</v>
          </cell>
          <cell r="D261">
            <v>150203</v>
          </cell>
          <cell r="E261" t="str">
            <v>set.</v>
          </cell>
          <cell r="H261">
            <v>0</v>
          </cell>
          <cell r="I261">
            <v>0</v>
          </cell>
          <cell r="J261">
            <v>1.05</v>
          </cell>
        </row>
        <row r="262">
          <cell r="B262">
            <v>150204</v>
          </cell>
          <cell r="D262">
            <v>150204</v>
          </cell>
          <cell r="E262" t="str">
            <v>set.</v>
          </cell>
          <cell r="H262">
            <v>0</v>
          </cell>
          <cell r="I262">
            <v>0</v>
          </cell>
          <cell r="J262">
            <v>1.05</v>
          </cell>
        </row>
        <row r="263">
          <cell r="B263">
            <v>150205</v>
          </cell>
          <cell r="D263">
            <v>150205</v>
          </cell>
          <cell r="E263" t="str">
            <v>set.</v>
          </cell>
          <cell r="H263">
            <v>0</v>
          </cell>
          <cell r="I263">
            <v>0</v>
          </cell>
          <cell r="J263">
            <v>1.05</v>
          </cell>
        </row>
        <row r="264">
          <cell r="B264">
            <v>150206</v>
          </cell>
          <cell r="D264">
            <v>150206</v>
          </cell>
          <cell r="E264" t="str">
            <v>set.</v>
          </cell>
          <cell r="H264">
            <v>0</v>
          </cell>
          <cell r="I264">
            <v>0</v>
          </cell>
          <cell r="J264">
            <v>1.05</v>
          </cell>
        </row>
        <row r="265">
          <cell r="B265">
            <v>150207</v>
          </cell>
          <cell r="D265">
            <v>150207</v>
          </cell>
          <cell r="E265" t="str">
            <v>set.</v>
          </cell>
          <cell r="H265">
            <v>0</v>
          </cell>
          <cell r="I265">
            <v>0</v>
          </cell>
          <cell r="J265">
            <v>1.05</v>
          </cell>
        </row>
        <row r="266">
          <cell r="B266">
            <v>150208</v>
          </cell>
          <cell r="D266">
            <v>150208</v>
          </cell>
          <cell r="E266" t="str">
            <v>set.</v>
          </cell>
          <cell r="H266">
            <v>0</v>
          </cell>
          <cell r="I266">
            <v>0</v>
          </cell>
          <cell r="J266">
            <v>1.05</v>
          </cell>
        </row>
        <row r="267">
          <cell r="B267">
            <v>150209</v>
          </cell>
          <cell r="D267">
            <v>150209</v>
          </cell>
          <cell r="E267" t="str">
            <v>set.</v>
          </cell>
          <cell r="H267">
            <v>0</v>
          </cell>
          <cell r="I267">
            <v>0</v>
          </cell>
          <cell r="J267">
            <v>1.05</v>
          </cell>
        </row>
        <row r="268">
          <cell r="B268">
            <v>150210</v>
          </cell>
          <cell r="D268">
            <v>150210</v>
          </cell>
          <cell r="E268" t="str">
            <v>set.</v>
          </cell>
          <cell r="H268">
            <v>0</v>
          </cell>
          <cell r="I268">
            <v>0</v>
          </cell>
          <cell r="J268">
            <v>1.05</v>
          </cell>
        </row>
        <row r="269">
          <cell r="B269">
            <v>150211</v>
          </cell>
          <cell r="D269">
            <v>150211</v>
          </cell>
          <cell r="E269" t="str">
            <v>set.</v>
          </cell>
          <cell r="H269">
            <v>0</v>
          </cell>
          <cell r="I269">
            <v>0</v>
          </cell>
          <cell r="J269">
            <v>1.05</v>
          </cell>
        </row>
        <row r="270">
          <cell r="B270">
            <v>150212</v>
          </cell>
          <cell r="D270">
            <v>150212</v>
          </cell>
          <cell r="E270" t="str">
            <v>set.</v>
          </cell>
          <cell r="H270">
            <v>0</v>
          </cell>
          <cell r="I270">
            <v>0</v>
          </cell>
          <cell r="J270">
            <v>1.05</v>
          </cell>
        </row>
        <row r="271">
          <cell r="B271">
            <v>150213</v>
          </cell>
          <cell r="D271">
            <v>150213</v>
          </cell>
          <cell r="E271" t="str">
            <v>set.</v>
          </cell>
          <cell r="H271">
            <v>0</v>
          </cell>
          <cell r="I271">
            <v>0</v>
          </cell>
          <cell r="J271">
            <v>1.05</v>
          </cell>
        </row>
        <row r="272">
          <cell r="B272">
            <v>150214</v>
          </cell>
          <cell r="D272">
            <v>150214</v>
          </cell>
          <cell r="E272" t="str">
            <v>set.</v>
          </cell>
          <cell r="H272">
            <v>0</v>
          </cell>
          <cell r="I272">
            <v>0</v>
          </cell>
          <cell r="J272">
            <v>1.05</v>
          </cell>
        </row>
        <row r="273">
          <cell r="B273">
            <v>150215</v>
          </cell>
          <cell r="D273">
            <v>150215</v>
          </cell>
          <cell r="E273" t="str">
            <v>set.</v>
          </cell>
          <cell r="H273">
            <v>0</v>
          </cell>
          <cell r="I273">
            <v>0</v>
          </cell>
          <cell r="J273">
            <v>1.05</v>
          </cell>
        </row>
        <row r="274">
          <cell r="B274">
            <v>150216</v>
          </cell>
          <cell r="D274">
            <v>150216</v>
          </cell>
          <cell r="E274" t="str">
            <v>set.</v>
          </cell>
          <cell r="H274">
            <v>0</v>
          </cell>
          <cell r="I274">
            <v>0</v>
          </cell>
          <cell r="J274">
            <v>1.05</v>
          </cell>
        </row>
        <row r="275">
          <cell r="B275">
            <v>150217</v>
          </cell>
          <cell r="D275">
            <v>150217</v>
          </cell>
          <cell r="E275" t="str">
            <v>set.</v>
          </cell>
          <cell r="H275">
            <v>0</v>
          </cell>
          <cell r="I275">
            <v>0</v>
          </cell>
          <cell r="J275">
            <v>1.05</v>
          </cell>
        </row>
        <row r="276">
          <cell r="B276">
            <v>150218</v>
          </cell>
          <cell r="D276">
            <v>150218</v>
          </cell>
          <cell r="E276" t="str">
            <v>set.</v>
          </cell>
          <cell r="H276">
            <v>0</v>
          </cell>
          <cell r="I276">
            <v>0</v>
          </cell>
          <cell r="J276">
            <v>1.05</v>
          </cell>
        </row>
        <row r="277">
          <cell r="B277">
            <v>150219</v>
          </cell>
          <cell r="D277">
            <v>150219</v>
          </cell>
          <cell r="E277" t="str">
            <v>set.</v>
          </cell>
          <cell r="H277">
            <v>0</v>
          </cell>
          <cell r="I277">
            <v>0</v>
          </cell>
          <cell r="J277">
            <v>1.05</v>
          </cell>
        </row>
        <row r="278">
          <cell r="B278">
            <v>150220</v>
          </cell>
          <cell r="D278">
            <v>150220</v>
          </cell>
          <cell r="E278" t="str">
            <v>set.</v>
          </cell>
          <cell r="H278">
            <v>0</v>
          </cell>
          <cell r="I278">
            <v>0</v>
          </cell>
          <cell r="J278">
            <v>1.05</v>
          </cell>
        </row>
        <row r="279">
          <cell r="B279">
            <v>150221</v>
          </cell>
          <cell r="D279">
            <v>150221</v>
          </cell>
          <cell r="E279" t="str">
            <v>set.</v>
          </cell>
          <cell r="H279">
            <v>0</v>
          </cell>
          <cell r="I279">
            <v>0</v>
          </cell>
          <cell r="J279">
            <v>1.05</v>
          </cell>
        </row>
        <row r="280">
          <cell r="B280">
            <v>150222</v>
          </cell>
          <cell r="D280">
            <v>150222</v>
          </cell>
          <cell r="E280" t="str">
            <v>set.</v>
          </cell>
          <cell r="H280">
            <v>0</v>
          </cell>
          <cell r="I280">
            <v>0</v>
          </cell>
          <cell r="J280">
            <v>1.05</v>
          </cell>
        </row>
        <row r="281">
          <cell r="B281">
            <v>150223</v>
          </cell>
          <cell r="D281">
            <v>150223</v>
          </cell>
          <cell r="E281" t="str">
            <v>set.</v>
          </cell>
          <cell r="H281">
            <v>0</v>
          </cell>
          <cell r="I281">
            <v>0</v>
          </cell>
          <cell r="J281">
            <v>1.05</v>
          </cell>
        </row>
        <row r="282">
          <cell r="B282">
            <v>150224</v>
          </cell>
          <cell r="D282">
            <v>150224</v>
          </cell>
          <cell r="E282" t="str">
            <v>set.</v>
          </cell>
          <cell r="H282">
            <v>0</v>
          </cell>
          <cell r="I282">
            <v>0</v>
          </cell>
          <cell r="J282">
            <v>1.05</v>
          </cell>
        </row>
        <row r="283">
          <cell r="B283">
            <v>150225</v>
          </cell>
          <cell r="D283">
            <v>150225</v>
          </cell>
          <cell r="E283" t="str">
            <v>set.</v>
          </cell>
          <cell r="H283">
            <v>0</v>
          </cell>
          <cell r="I283">
            <v>0</v>
          </cell>
          <cell r="J283">
            <v>1.05</v>
          </cell>
        </row>
        <row r="284">
          <cell r="B284">
            <v>150226</v>
          </cell>
          <cell r="D284">
            <v>150226</v>
          </cell>
          <cell r="E284" t="str">
            <v>set.</v>
          </cell>
          <cell r="H284">
            <v>0</v>
          </cell>
          <cell r="I284">
            <v>0</v>
          </cell>
          <cell r="J284">
            <v>1.05</v>
          </cell>
        </row>
        <row r="285">
          <cell r="B285">
            <v>150227</v>
          </cell>
          <cell r="D285">
            <v>150227</v>
          </cell>
          <cell r="E285" t="str">
            <v>set.</v>
          </cell>
          <cell r="H285">
            <v>0</v>
          </cell>
          <cell r="I285">
            <v>0</v>
          </cell>
          <cell r="J285">
            <v>1.05</v>
          </cell>
        </row>
        <row r="286">
          <cell r="B286">
            <v>150228</v>
          </cell>
          <cell r="D286">
            <v>150228</v>
          </cell>
          <cell r="E286" t="str">
            <v>set.</v>
          </cell>
          <cell r="H286">
            <v>0</v>
          </cell>
          <cell r="I286">
            <v>0</v>
          </cell>
          <cell r="J286">
            <v>1.05</v>
          </cell>
        </row>
        <row r="287">
          <cell r="B287">
            <v>150229</v>
          </cell>
          <cell r="D287">
            <v>150229</v>
          </cell>
          <cell r="E287" t="str">
            <v>set.</v>
          </cell>
          <cell r="H287">
            <v>0</v>
          </cell>
          <cell r="I287">
            <v>0</v>
          </cell>
          <cell r="J287">
            <v>1.05</v>
          </cell>
        </row>
        <row r="288">
          <cell r="B288">
            <v>150230</v>
          </cell>
          <cell r="D288">
            <v>150230</v>
          </cell>
          <cell r="E288" t="str">
            <v>set.</v>
          </cell>
          <cell r="H288">
            <v>0</v>
          </cell>
          <cell r="I288">
            <v>0</v>
          </cell>
          <cell r="J288">
            <v>1.05</v>
          </cell>
        </row>
        <row r="289">
          <cell r="B289">
            <v>150231</v>
          </cell>
          <cell r="D289">
            <v>150231</v>
          </cell>
          <cell r="E289" t="str">
            <v>set.</v>
          </cell>
          <cell r="H289">
            <v>0</v>
          </cell>
          <cell r="I289">
            <v>0</v>
          </cell>
          <cell r="J289">
            <v>1.05</v>
          </cell>
        </row>
        <row r="290">
          <cell r="B290">
            <v>150232</v>
          </cell>
          <cell r="D290">
            <v>150232</v>
          </cell>
          <cell r="E290" t="str">
            <v>set.</v>
          </cell>
          <cell r="H290">
            <v>0</v>
          </cell>
          <cell r="I290">
            <v>0</v>
          </cell>
          <cell r="J290">
            <v>1.05</v>
          </cell>
        </row>
        <row r="291">
          <cell r="B291">
            <v>150233</v>
          </cell>
          <cell r="D291">
            <v>150233</v>
          </cell>
          <cell r="E291" t="str">
            <v>set.</v>
          </cell>
          <cell r="H291">
            <v>0</v>
          </cell>
          <cell r="I291">
            <v>0</v>
          </cell>
          <cell r="J291">
            <v>1.05</v>
          </cell>
        </row>
        <row r="292">
          <cell r="B292">
            <v>150234</v>
          </cell>
          <cell r="D292">
            <v>150234</v>
          </cell>
          <cell r="E292" t="str">
            <v>set.</v>
          </cell>
          <cell r="H292">
            <v>0</v>
          </cell>
          <cell r="I292">
            <v>0</v>
          </cell>
          <cell r="J292">
            <v>1.05</v>
          </cell>
        </row>
        <row r="293">
          <cell r="B293">
            <v>150235</v>
          </cell>
          <cell r="D293">
            <v>150235</v>
          </cell>
          <cell r="E293" t="str">
            <v>set.</v>
          </cell>
          <cell r="H293">
            <v>0</v>
          </cell>
          <cell r="I293">
            <v>0</v>
          </cell>
          <cell r="J293">
            <v>1.05</v>
          </cell>
        </row>
        <row r="294">
          <cell r="B294">
            <v>150236</v>
          </cell>
          <cell r="D294">
            <v>150236</v>
          </cell>
          <cell r="E294" t="str">
            <v>set.</v>
          </cell>
          <cell r="H294">
            <v>0</v>
          </cell>
          <cell r="I294">
            <v>0</v>
          </cell>
          <cell r="J294">
            <v>1.05</v>
          </cell>
        </row>
        <row r="295">
          <cell r="B295">
            <v>150237</v>
          </cell>
          <cell r="D295">
            <v>150237</v>
          </cell>
          <cell r="E295" t="str">
            <v>set.</v>
          </cell>
          <cell r="H295">
            <v>0</v>
          </cell>
          <cell r="I295">
            <v>0</v>
          </cell>
          <cell r="J295">
            <v>1.05</v>
          </cell>
        </row>
        <row r="296">
          <cell r="B296">
            <v>150238</v>
          </cell>
          <cell r="D296">
            <v>150238</v>
          </cell>
          <cell r="E296" t="str">
            <v>set.</v>
          </cell>
          <cell r="H296">
            <v>0</v>
          </cell>
          <cell r="I296">
            <v>0</v>
          </cell>
          <cell r="J296">
            <v>1.05</v>
          </cell>
        </row>
        <row r="297">
          <cell r="B297">
            <v>150239</v>
          </cell>
          <cell r="D297">
            <v>150239</v>
          </cell>
          <cell r="E297" t="str">
            <v>set.</v>
          </cell>
          <cell r="H297">
            <v>0</v>
          </cell>
          <cell r="I297">
            <v>0</v>
          </cell>
          <cell r="J297">
            <v>1.05</v>
          </cell>
        </row>
        <row r="298">
          <cell r="B298">
            <v>150240</v>
          </cell>
          <cell r="D298">
            <v>150240</v>
          </cell>
          <cell r="E298" t="str">
            <v>set.</v>
          </cell>
          <cell r="H298">
            <v>0</v>
          </cell>
          <cell r="I298">
            <v>0</v>
          </cell>
          <cell r="J298">
            <v>1.05</v>
          </cell>
        </row>
        <row r="299">
          <cell r="B299">
            <v>150241</v>
          </cell>
          <cell r="D299">
            <v>150241</v>
          </cell>
          <cell r="E299" t="str">
            <v>set.</v>
          </cell>
          <cell r="H299">
            <v>0</v>
          </cell>
          <cell r="I299">
            <v>0</v>
          </cell>
          <cell r="J299">
            <v>1.05</v>
          </cell>
        </row>
        <row r="300">
          <cell r="B300">
            <v>150242</v>
          </cell>
          <cell r="D300">
            <v>150242</v>
          </cell>
          <cell r="E300" t="str">
            <v>set.</v>
          </cell>
          <cell r="H300">
            <v>0</v>
          </cell>
          <cell r="I300">
            <v>0</v>
          </cell>
          <cell r="J300">
            <v>1.05</v>
          </cell>
        </row>
        <row r="301">
          <cell r="B301">
            <v>150243</v>
          </cell>
          <cell r="D301">
            <v>150243</v>
          </cell>
          <cell r="E301" t="str">
            <v>set.</v>
          </cell>
          <cell r="H301">
            <v>0</v>
          </cell>
          <cell r="I301">
            <v>0</v>
          </cell>
          <cell r="J301">
            <v>1.05</v>
          </cell>
        </row>
        <row r="303">
          <cell r="B303">
            <v>160000</v>
          </cell>
          <cell r="C303" t="str">
            <v>Painting</v>
          </cell>
        </row>
        <row r="304">
          <cell r="B304">
            <v>160101</v>
          </cell>
          <cell r="D304">
            <v>160101</v>
          </cell>
          <cell r="H304">
            <v>0</v>
          </cell>
          <cell r="I304">
            <v>0</v>
          </cell>
          <cell r="J304">
            <v>1.05</v>
          </cell>
        </row>
        <row r="305">
          <cell r="B305">
            <v>160102</v>
          </cell>
          <cell r="D305">
            <v>160102</v>
          </cell>
          <cell r="H305">
            <v>0</v>
          </cell>
          <cell r="I305">
            <v>0</v>
          </cell>
          <cell r="J305">
            <v>1.05</v>
          </cell>
        </row>
        <row r="306">
          <cell r="B306">
            <v>160103</v>
          </cell>
          <cell r="D306">
            <v>160103</v>
          </cell>
          <cell r="H306">
            <v>0</v>
          </cell>
          <cell r="I306">
            <v>0</v>
          </cell>
          <cell r="J306">
            <v>1.05</v>
          </cell>
        </row>
        <row r="307">
          <cell r="B307">
            <v>160104</v>
          </cell>
          <cell r="D307">
            <v>160104</v>
          </cell>
          <cell r="H307">
            <v>0</v>
          </cell>
          <cell r="I307">
            <v>0</v>
          </cell>
          <cell r="J307">
            <v>1.05</v>
          </cell>
        </row>
        <row r="308">
          <cell r="B308">
            <v>160105</v>
          </cell>
          <cell r="D308">
            <v>160105</v>
          </cell>
          <cell r="H308">
            <v>0</v>
          </cell>
          <cell r="I308">
            <v>0</v>
          </cell>
          <cell r="J308">
            <v>1.05</v>
          </cell>
        </row>
        <row r="309">
          <cell r="B309">
            <v>160106</v>
          </cell>
          <cell r="D309">
            <v>160106</v>
          </cell>
          <cell r="H309">
            <v>0</v>
          </cell>
          <cell r="I309">
            <v>0</v>
          </cell>
          <cell r="J309">
            <v>1.05</v>
          </cell>
        </row>
        <row r="310">
          <cell r="B310">
            <v>160107</v>
          </cell>
          <cell r="D310">
            <v>160107</v>
          </cell>
          <cell r="H310">
            <v>0</v>
          </cell>
          <cell r="I310">
            <v>0</v>
          </cell>
          <cell r="J310">
            <v>1.05</v>
          </cell>
        </row>
        <row r="312">
          <cell r="B312">
            <v>170000</v>
          </cell>
          <cell r="C312" t="str">
            <v>Sanitary Ware</v>
          </cell>
        </row>
        <row r="313">
          <cell r="B313">
            <v>170101</v>
          </cell>
          <cell r="D313">
            <v>170101</v>
          </cell>
          <cell r="H313">
            <v>0</v>
          </cell>
          <cell r="I313">
            <v>0</v>
          </cell>
          <cell r="J313">
            <v>1.05</v>
          </cell>
        </row>
        <row r="314">
          <cell r="B314">
            <v>170102</v>
          </cell>
          <cell r="C314" t="str">
            <v>Washbasin : Nahm Nur drop-in NM-701</v>
          </cell>
          <cell r="D314">
            <v>170102</v>
          </cell>
          <cell r="E314" t="str">
            <v>set.</v>
          </cell>
          <cell r="H314">
            <v>0</v>
          </cell>
          <cell r="I314">
            <v>0</v>
          </cell>
          <cell r="J314">
            <v>1.05</v>
          </cell>
        </row>
        <row r="315">
          <cell r="B315">
            <v>170103</v>
          </cell>
          <cell r="C315" t="str">
            <v>Not Used</v>
          </cell>
          <cell r="D315">
            <v>170103</v>
          </cell>
          <cell r="H315">
            <v>0</v>
          </cell>
          <cell r="I315">
            <v>0</v>
          </cell>
          <cell r="J315">
            <v>1.05</v>
          </cell>
        </row>
        <row r="316">
          <cell r="B316">
            <v>170104</v>
          </cell>
          <cell r="C316" t="str">
            <v>Washhand Basin Mixer : Fima Carlo Frattini Art.No.5F3.44.1HCR</v>
          </cell>
          <cell r="D316">
            <v>170104</v>
          </cell>
          <cell r="E316" t="str">
            <v>set.</v>
          </cell>
          <cell r="H316">
            <v>0</v>
          </cell>
          <cell r="I316">
            <v>0</v>
          </cell>
          <cell r="J316">
            <v>1.05</v>
          </cell>
        </row>
        <row r="317">
          <cell r="B317">
            <v>170105</v>
          </cell>
          <cell r="C317" t="str">
            <v>Not Used</v>
          </cell>
          <cell r="D317">
            <v>170105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170106</v>
          </cell>
          <cell r="C318" t="str">
            <v>Not Used</v>
          </cell>
          <cell r="D318">
            <v>170106</v>
          </cell>
          <cell r="H318">
            <v>0</v>
          </cell>
          <cell r="I318">
            <v>0</v>
          </cell>
          <cell r="J318">
            <v>1.05</v>
          </cell>
        </row>
        <row r="319">
          <cell r="B319">
            <v>170107</v>
          </cell>
          <cell r="C319" t="str">
            <v>Not Used</v>
          </cell>
          <cell r="D319">
            <v>170107</v>
          </cell>
          <cell r="H319">
            <v>0</v>
          </cell>
          <cell r="I319">
            <v>0</v>
          </cell>
          <cell r="J319">
            <v>1.05</v>
          </cell>
        </row>
        <row r="320">
          <cell r="B320">
            <v>170108</v>
          </cell>
          <cell r="C320" t="str">
            <v>Not Used</v>
          </cell>
          <cell r="D320">
            <v>170108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170109</v>
          </cell>
          <cell r="C321" t="str">
            <v>Not Used</v>
          </cell>
          <cell r="D321">
            <v>170109</v>
          </cell>
          <cell r="H321">
            <v>0</v>
          </cell>
          <cell r="I321">
            <v>0</v>
          </cell>
          <cell r="J321">
            <v>1.05</v>
          </cell>
        </row>
        <row r="322">
          <cell r="B322">
            <v>170110</v>
          </cell>
          <cell r="C322" t="str">
            <v>Not Used</v>
          </cell>
          <cell r="D322">
            <v>170110</v>
          </cell>
          <cell r="H322">
            <v>0</v>
          </cell>
          <cell r="I322">
            <v>0</v>
          </cell>
          <cell r="J322">
            <v>1.05</v>
          </cell>
        </row>
        <row r="323">
          <cell r="B323">
            <v>170111</v>
          </cell>
          <cell r="C323" t="str">
            <v>Not Used</v>
          </cell>
          <cell r="D323">
            <v>170111</v>
          </cell>
          <cell r="H323">
            <v>0</v>
          </cell>
          <cell r="I323">
            <v>0</v>
          </cell>
          <cell r="J323">
            <v>1.05</v>
          </cell>
        </row>
        <row r="324">
          <cell r="B324">
            <v>170112</v>
          </cell>
          <cell r="C324" t="str">
            <v>Not Used</v>
          </cell>
          <cell r="D324">
            <v>170112</v>
          </cell>
          <cell r="H324">
            <v>0</v>
          </cell>
          <cell r="I324">
            <v>0</v>
          </cell>
          <cell r="J324">
            <v>1.05</v>
          </cell>
        </row>
        <row r="325">
          <cell r="B325">
            <v>170113</v>
          </cell>
          <cell r="C325" t="str">
            <v>Shower Mixer :  Fima Carlo Frattini Art.No.5F5.50.3CR</v>
          </cell>
          <cell r="D325">
            <v>170113</v>
          </cell>
          <cell r="E325" t="str">
            <v>set.</v>
          </cell>
          <cell r="H325">
            <v>0</v>
          </cell>
          <cell r="I325">
            <v>0</v>
          </cell>
          <cell r="J325">
            <v>1.05</v>
          </cell>
        </row>
        <row r="326">
          <cell r="B326">
            <v>170114</v>
          </cell>
          <cell r="C326" t="str">
            <v>Ceramic Washbasin : Nahm Dew Drop-in NM-5111</v>
          </cell>
          <cell r="D326">
            <v>170114</v>
          </cell>
          <cell r="E326" t="str">
            <v>set.</v>
          </cell>
          <cell r="H326">
            <v>0</v>
          </cell>
          <cell r="I326">
            <v>0</v>
          </cell>
          <cell r="J326">
            <v>1.05</v>
          </cell>
        </row>
        <row r="327">
          <cell r="B327">
            <v>170115</v>
          </cell>
          <cell r="C327" t="str">
            <v>Not Used</v>
          </cell>
          <cell r="D327">
            <v>170115</v>
          </cell>
          <cell r="H327">
            <v>0</v>
          </cell>
          <cell r="I327">
            <v>0</v>
          </cell>
          <cell r="J327">
            <v>1.05</v>
          </cell>
        </row>
        <row r="328">
          <cell r="B328">
            <v>170116</v>
          </cell>
          <cell r="C328" t="str">
            <v>Not Used</v>
          </cell>
          <cell r="D328">
            <v>170116</v>
          </cell>
          <cell r="H328">
            <v>0</v>
          </cell>
          <cell r="I328">
            <v>0</v>
          </cell>
          <cell r="J328">
            <v>1.05</v>
          </cell>
        </row>
        <row r="329">
          <cell r="B329">
            <v>170117</v>
          </cell>
          <cell r="C329" t="str">
            <v>Not Used</v>
          </cell>
          <cell r="D329">
            <v>170117</v>
          </cell>
          <cell r="H329">
            <v>0</v>
          </cell>
          <cell r="I329">
            <v>0</v>
          </cell>
          <cell r="J329">
            <v>1.05</v>
          </cell>
        </row>
        <row r="330">
          <cell r="B330">
            <v>170118</v>
          </cell>
          <cell r="C330" t="str">
            <v>Not Used</v>
          </cell>
          <cell r="D330">
            <v>170118</v>
          </cell>
          <cell r="H330">
            <v>0</v>
          </cell>
          <cell r="I330">
            <v>0</v>
          </cell>
          <cell r="J330">
            <v>1.05</v>
          </cell>
        </row>
        <row r="331">
          <cell r="B331">
            <v>170119</v>
          </cell>
          <cell r="C331" t="str">
            <v>Overhead Shower : Christina Rain Shower Modern No.170648 ST</v>
          </cell>
          <cell r="D331">
            <v>170119</v>
          </cell>
          <cell r="E331" t="str">
            <v>set.</v>
          </cell>
          <cell r="H331">
            <v>0</v>
          </cell>
          <cell r="I331">
            <v>0</v>
          </cell>
          <cell r="J331">
            <v>1.05</v>
          </cell>
        </row>
        <row r="332">
          <cell r="B332">
            <v>170120</v>
          </cell>
          <cell r="C332" t="str">
            <v>Washhand Basin Mixer : Teknobili No.178</v>
          </cell>
          <cell r="D332">
            <v>170120</v>
          </cell>
          <cell r="E332" t="str">
            <v>set.</v>
          </cell>
          <cell r="H332">
            <v>0</v>
          </cell>
          <cell r="I332">
            <v>0</v>
          </cell>
          <cell r="J332">
            <v>1.05</v>
          </cell>
        </row>
        <row r="333">
          <cell r="B333">
            <v>170121</v>
          </cell>
          <cell r="C333" t="str">
            <v>Shower Set : Chrisina No.AC542</v>
          </cell>
          <cell r="D333">
            <v>170121</v>
          </cell>
          <cell r="E333" t="str">
            <v>set.</v>
          </cell>
          <cell r="H333">
            <v>0</v>
          </cell>
          <cell r="I333">
            <v>0</v>
          </cell>
          <cell r="J333">
            <v>1.05</v>
          </cell>
        </row>
        <row r="334">
          <cell r="B334">
            <v>170122</v>
          </cell>
          <cell r="C334" t="str">
            <v>Shower Tray 1200x750mm.</v>
          </cell>
          <cell r="D334">
            <v>170122</v>
          </cell>
          <cell r="E334" t="str">
            <v>set.</v>
          </cell>
          <cell r="H334">
            <v>0</v>
          </cell>
          <cell r="I334">
            <v>0</v>
          </cell>
          <cell r="J334">
            <v>1.05</v>
          </cell>
        </row>
        <row r="335">
          <cell r="B335">
            <v>170123</v>
          </cell>
          <cell r="D335">
            <v>170123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170124</v>
          </cell>
          <cell r="D336">
            <v>170124</v>
          </cell>
          <cell r="H336">
            <v>0</v>
          </cell>
          <cell r="I336">
            <v>0</v>
          </cell>
          <cell r="J336">
            <v>1.05</v>
          </cell>
        </row>
        <row r="337">
          <cell r="B337">
            <v>170125</v>
          </cell>
          <cell r="D337">
            <v>170125</v>
          </cell>
          <cell r="H337">
            <v>0</v>
          </cell>
          <cell r="I337">
            <v>0</v>
          </cell>
          <cell r="J337">
            <v>1.05</v>
          </cell>
        </row>
        <row r="338">
          <cell r="B338">
            <v>170126</v>
          </cell>
          <cell r="D338">
            <v>170126</v>
          </cell>
          <cell r="H338">
            <v>0</v>
          </cell>
          <cell r="I338">
            <v>0</v>
          </cell>
          <cell r="J338">
            <v>1.05</v>
          </cell>
        </row>
        <row r="339">
          <cell r="B339">
            <v>170127</v>
          </cell>
          <cell r="D339">
            <v>170127</v>
          </cell>
          <cell r="H339">
            <v>0</v>
          </cell>
          <cell r="I339">
            <v>0</v>
          </cell>
          <cell r="J339">
            <v>1.05</v>
          </cell>
        </row>
        <row r="340">
          <cell r="B340">
            <v>170128</v>
          </cell>
          <cell r="D340">
            <v>170128</v>
          </cell>
          <cell r="H340">
            <v>0</v>
          </cell>
          <cell r="I340">
            <v>0</v>
          </cell>
          <cell r="J340">
            <v>1.05</v>
          </cell>
        </row>
        <row r="341">
          <cell r="B341">
            <v>170129</v>
          </cell>
          <cell r="D341">
            <v>170129</v>
          </cell>
          <cell r="H341">
            <v>0</v>
          </cell>
          <cell r="I341">
            <v>0</v>
          </cell>
          <cell r="J341">
            <v>1.05</v>
          </cell>
        </row>
        <row r="342">
          <cell r="B342">
            <v>170130</v>
          </cell>
          <cell r="C342" t="str">
            <v>Not Used</v>
          </cell>
          <cell r="D342">
            <v>170130</v>
          </cell>
          <cell r="H342">
            <v>0</v>
          </cell>
          <cell r="I342">
            <v>0</v>
          </cell>
          <cell r="J342">
            <v>1.05</v>
          </cell>
        </row>
        <row r="343">
          <cell r="B343">
            <v>170131</v>
          </cell>
          <cell r="C343" t="str">
            <v>Not Used</v>
          </cell>
          <cell r="D343">
            <v>170131</v>
          </cell>
          <cell r="H343">
            <v>0</v>
          </cell>
          <cell r="I343">
            <v>0</v>
          </cell>
          <cell r="J343">
            <v>1.05</v>
          </cell>
        </row>
        <row r="344">
          <cell r="B344">
            <v>170132</v>
          </cell>
          <cell r="C344" t="str">
            <v>Not Used</v>
          </cell>
          <cell r="D344">
            <v>170132</v>
          </cell>
          <cell r="H344">
            <v>0</v>
          </cell>
          <cell r="I344">
            <v>0</v>
          </cell>
          <cell r="J344">
            <v>1.05</v>
          </cell>
        </row>
        <row r="345">
          <cell r="B345">
            <v>170133</v>
          </cell>
          <cell r="C345" t="str">
            <v>Not Used</v>
          </cell>
          <cell r="D345">
            <v>170133</v>
          </cell>
          <cell r="H345">
            <v>0</v>
          </cell>
          <cell r="I345">
            <v>0</v>
          </cell>
          <cell r="J345">
            <v>1.05</v>
          </cell>
        </row>
        <row r="346">
          <cell r="B346">
            <v>170134</v>
          </cell>
          <cell r="D346">
            <v>170134</v>
          </cell>
          <cell r="H346">
            <v>0</v>
          </cell>
          <cell r="I346">
            <v>0</v>
          </cell>
          <cell r="J346">
            <v>1.05</v>
          </cell>
        </row>
        <row r="347">
          <cell r="B347">
            <v>170135</v>
          </cell>
          <cell r="D347">
            <v>170135</v>
          </cell>
          <cell r="H347">
            <v>0</v>
          </cell>
          <cell r="I347">
            <v>0</v>
          </cell>
          <cell r="J347">
            <v>1.05</v>
          </cell>
        </row>
        <row r="348">
          <cell r="B348">
            <v>170136</v>
          </cell>
          <cell r="C348" t="str">
            <v>Free Standing Bath Mixer with Shower : Fina-Carlo Frattini ,Chrome Finish,877hx120wx120l Included Baseplate Ref.Art.3444</v>
          </cell>
          <cell r="D348">
            <v>170136</v>
          </cell>
          <cell r="E348" t="str">
            <v>set.</v>
          </cell>
          <cell r="H348">
            <v>0</v>
          </cell>
          <cell r="I348">
            <v>0</v>
          </cell>
          <cell r="J348">
            <v>1.05</v>
          </cell>
        </row>
        <row r="349">
          <cell r="B349">
            <v>170137</v>
          </cell>
          <cell r="D349">
            <v>170137</v>
          </cell>
          <cell r="H349">
            <v>0</v>
          </cell>
          <cell r="I349">
            <v>0</v>
          </cell>
          <cell r="J349">
            <v>1.05</v>
          </cell>
        </row>
        <row r="350">
          <cell r="B350">
            <v>170138</v>
          </cell>
          <cell r="D350">
            <v>170138</v>
          </cell>
          <cell r="H350">
            <v>0</v>
          </cell>
          <cell r="I350">
            <v>0</v>
          </cell>
          <cell r="J350">
            <v>1.05</v>
          </cell>
        </row>
        <row r="351">
          <cell r="B351">
            <v>170139</v>
          </cell>
          <cell r="D351">
            <v>170139</v>
          </cell>
          <cell r="H351">
            <v>0</v>
          </cell>
          <cell r="I351">
            <v>0</v>
          </cell>
          <cell r="J351">
            <v>1.05</v>
          </cell>
        </row>
        <row r="352">
          <cell r="B352">
            <v>170140</v>
          </cell>
          <cell r="D352">
            <v>170140</v>
          </cell>
          <cell r="H352">
            <v>0</v>
          </cell>
          <cell r="I352">
            <v>0</v>
          </cell>
          <cell r="J352">
            <v>1.05</v>
          </cell>
        </row>
        <row r="354">
          <cell r="B354">
            <v>180000</v>
          </cell>
          <cell r="C354" t="str">
            <v>Miscellinous</v>
          </cell>
        </row>
        <row r="355">
          <cell r="B355">
            <v>180101</v>
          </cell>
          <cell r="D355">
            <v>180101</v>
          </cell>
          <cell r="H355">
            <v>0</v>
          </cell>
          <cell r="I355">
            <v>0</v>
          </cell>
          <cell r="J355">
            <v>1.05</v>
          </cell>
        </row>
        <row r="356">
          <cell r="B356">
            <v>180102</v>
          </cell>
          <cell r="D356">
            <v>180102</v>
          </cell>
          <cell r="H356">
            <v>0</v>
          </cell>
          <cell r="I356">
            <v>0</v>
          </cell>
          <cell r="J356">
            <v>1.05</v>
          </cell>
        </row>
        <row r="357">
          <cell r="B357">
            <v>180103</v>
          </cell>
          <cell r="D357">
            <v>180103</v>
          </cell>
          <cell r="H357">
            <v>0</v>
          </cell>
          <cell r="I357">
            <v>0</v>
          </cell>
          <cell r="J357">
            <v>1.05</v>
          </cell>
        </row>
        <row r="358">
          <cell r="B358">
            <v>180104</v>
          </cell>
          <cell r="D358">
            <v>180104</v>
          </cell>
          <cell r="H358">
            <v>0</v>
          </cell>
          <cell r="I358">
            <v>0</v>
          </cell>
          <cell r="J358">
            <v>1.05</v>
          </cell>
        </row>
        <row r="359">
          <cell r="B359">
            <v>180105</v>
          </cell>
          <cell r="D359">
            <v>180105</v>
          </cell>
          <cell r="H359">
            <v>0</v>
          </cell>
          <cell r="I359">
            <v>0</v>
          </cell>
          <cell r="J359">
            <v>1.05</v>
          </cell>
        </row>
        <row r="360">
          <cell r="B360">
            <v>180106</v>
          </cell>
          <cell r="D360">
            <v>180106</v>
          </cell>
          <cell r="H360">
            <v>0</v>
          </cell>
          <cell r="I360">
            <v>0</v>
          </cell>
          <cell r="J360">
            <v>1.05</v>
          </cell>
        </row>
        <row r="361">
          <cell r="B361">
            <v>180107</v>
          </cell>
          <cell r="D361">
            <v>180107</v>
          </cell>
          <cell r="H361">
            <v>0</v>
          </cell>
          <cell r="I361">
            <v>0</v>
          </cell>
          <cell r="J361">
            <v>1.05</v>
          </cell>
        </row>
        <row r="362">
          <cell r="B362">
            <v>180108</v>
          </cell>
          <cell r="D362">
            <v>180108</v>
          </cell>
          <cell r="H362">
            <v>0</v>
          </cell>
          <cell r="I362">
            <v>0</v>
          </cell>
          <cell r="J362">
            <v>1.05</v>
          </cell>
        </row>
        <row r="363">
          <cell r="B363">
            <v>180109</v>
          </cell>
          <cell r="D363">
            <v>180109</v>
          </cell>
          <cell r="H363">
            <v>0</v>
          </cell>
          <cell r="I363">
            <v>0</v>
          </cell>
          <cell r="J363">
            <v>1.05</v>
          </cell>
        </row>
        <row r="364">
          <cell r="B364">
            <v>180110</v>
          </cell>
          <cell r="D364">
            <v>180110</v>
          </cell>
          <cell r="H364">
            <v>0</v>
          </cell>
          <cell r="I364">
            <v>0</v>
          </cell>
          <cell r="J364">
            <v>1.05</v>
          </cell>
        </row>
        <row r="365">
          <cell r="B365">
            <v>180111</v>
          </cell>
          <cell r="D365">
            <v>180111</v>
          </cell>
          <cell r="H365">
            <v>0</v>
          </cell>
          <cell r="I365">
            <v>0</v>
          </cell>
          <cell r="J365">
            <v>1.05</v>
          </cell>
        </row>
        <row r="367">
          <cell r="B367">
            <v>190000</v>
          </cell>
          <cell r="C367" t="str">
            <v>External Work and Hardscape</v>
          </cell>
        </row>
        <row r="368">
          <cell r="B368">
            <v>190101</v>
          </cell>
          <cell r="C368" t="str">
            <v>Road Work.</v>
          </cell>
          <cell r="D368">
            <v>190101</v>
          </cell>
          <cell r="H368">
            <v>0</v>
          </cell>
          <cell r="I368">
            <v>0</v>
          </cell>
          <cell r="J368">
            <v>1.05</v>
          </cell>
        </row>
        <row r="369">
          <cell r="B369">
            <v>190102</v>
          </cell>
          <cell r="C369" t="str">
            <v>Damp Proof Membrane</v>
          </cell>
          <cell r="D369">
            <v>190102</v>
          </cell>
          <cell r="E369" t="str">
            <v>m2</v>
          </cell>
          <cell r="F369">
            <v>15</v>
          </cell>
          <cell r="G369">
            <v>5</v>
          </cell>
          <cell r="H369">
            <v>20</v>
          </cell>
          <cell r="I369">
            <v>5</v>
          </cell>
          <cell r="J369">
            <v>1.05</v>
          </cell>
        </row>
        <row r="370">
          <cell r="B370">
            <v>190103</v>
          </cell>
          <cell r="C370" t="str">
            <v>Expansion Joint</v>
          </cell>
          <cell r="D370">
            <v>190103</v>
          </cell>
          <cell r="E370" t="str">
            <v>m</v>
          </cell>
          <cell r="F370">
            <v>250</v>
          </cell>
          <cell r="G370">
            <v>70</v>
          </cell>
          <cell r="H370">
            <v>265</v>
          </cell>
          <cell r="I370">
            <v>75</v>
          </cell>
          <cell r="J370">
            <v>1.05</v>
          </cell>
        </row>
        <row r="371">
          <cell r="B371">
            <v>190104</v>
          </cell>
          <cell r="C371" t="str">
            <v>Construction Joint</v>
          </cell>
          <cell r="D371">
            <v>190104</v>
          </cell>
          <cell r="E371" t="str">
            <v>m</v>
          </cell>
          <cell r="F371">
            <v>230</v>
          </cell>
          <cell r="G371">
            <v>60</v>
          </cell>
          <cell r="H371">
            <v>245</v>
          </cell>
          <cell r="I371">
            <v>63</v>
          </cell>
          <cell r="J371">
            <v>1.05</v>
          </cell>
        </row>
        <row r="372">
          <cell r="B372">
            <v>190105</v>
          </cell>
          <cell r="C372" t="str">
            <v>Joint Sealant</v>
          </cell>
          <cell r="D372">
            <v>190105</v>
          </cell>
          <cell r="E372" t="str">
            <v>m</v>
          </cell>
          <cell r="F372">
            <v>30</v>
          </cell>
          <cell r="G372">
            <v>5</v>
          </cell>
          <cell r="H372">
            <v>35</v>
          </cell>
          <cell r="I372">
            <v>5</v>
          </cell>
          <cell r="J372">
            <v>1.05</v>
          </cell>
        </row>
        <row r="373">
          <cell r="B373">
            <v>190106</v>
          </cell>
          <cell r="D373">
            <v>190106</v>
          </cell>
          <cell r="H373">
            <v>0</v>
          </cell>
          <cell r="I373">
            <v>0</v>
          </cell>
          <cell r="J373">
            <v>1.05</v>
          </cell>
        </row>
        <row r="374">
          <cell r="B374">
            <v>190107</v>
          </cell>
          <cell r="D374">
            <v>190107</v>
          </cell>
          <cell r="H374">
            <v>0</v>
          </cell>
          <cell r="I374">
            <v>0</v>
          </cell>
          <cell r="J374">
            <v>1.05</v>
          </cell>
        </row>
        <row r="375">
          <cell r="B375">
            <v>190108</v>
          </cell>
          <cell r="C375" t="str">
            <v>Drainage Work.</v>
          </cell>
          <cell r="D375">
            <v>190108</v>
          </cell>
          <cell r="H375">
            <v>0</v>
          </cell>
          <cell r="I375">
            <v>0</v>
          </cell>
          <cell r="J375">
            <v>1.05</v>
          </cell>
        </row>
        <row r="376">
          <cell r="B376">
            <v>190109</v>
          </cell>
          <cell r="C376" t="str">
            <v>Typical Manhole.  ( 650x750 mm.)</v>
          </cell>
          <cell r="D376">
            <v>190109</v>
          </cell>
          <cell r="E376" t="str">
            <v>set.</v>
          </cell>
          <cell r="F376">
            <v>2500</v>
          </cell>
          <cell r="G376">
            <v>750</v>
          </cell>
          <cell r="H376">
            <v>2625</v>
          </cell>
          <cell r="I376">
            <v>790</v>
          </cell>
          <cell r="J376">
            <v>1.05</v>
          </cell>
        </row>
        <row r="377">
          <cell r="B377">
            <v>190110</v>
          </cell>
          <cell r="C377" t="str">
            <v xml:space="preserve">Dia.200 mm.  AC.Pipe  </v>
          </cell>
          <cell r="D377">
            <v>190110</v>
          </cell>
          <cell r="E377" t="str">
            <v>m</v>
          </cell>
          <cell r="F377">
            <v>250</v>
          </cell>
          <cell r="G377">
            <v>50</v>
          </cell>
          <cell r="H377">
            <v>265</v>
          </cell>
          <cell r="I377">
            <v>55</v>
          </cell>
          <cell r="J377">
            <v>1.05</v>
          </cell>
        </row>
        <row r="378">
          <cell r="B378">
            <v>190111</v>
          </cell>
          <cell r="C378" t="str">
            <v>300 mm. Wide  RC.Trench</v>
          </cell>
          <cell r="D378">
            <v>190111</v>
          </cell>
          <cell r="E378" t="str">
            <v>m</v>
          </cell>
          <cell r="F378">
            <v>1570</v>
          </cell>
          <cell r="G378">
            <v>550</v>
          </cell>
          <cell r="H378">
            <v>1650</v>
          </cell>
          <cell r="I378">
            <v>580</v>
          </cell>
          <cell r="J378">
            <v>1.05</v>
          </cell>
        </row>
        <row r="379">
          <cell r="B379">
            <v>190112</v>
          </cell>
          <cell r="C379" t="str">
            <v>Steel Grating of Trench.   ( 370 x 1000 mm.)</v>
          </cell>
          <cell r="D379">
            <v>190112</v>
          </cell>
          <cell r="E379" t="str">
            <v>set.</v>
          </cell>
          <cell r="F379">
            <v>1800</v>
          </cell>
          <cell r="G379">
            <v>375</v>
          </cell>
          <cell r="H379">
            <v>1890</v>
          </cell>
          <cell r="I379">
            <v>395</v>
          </cell>
          <cell r="J379">
            <v>1.05</v>
          </cell>
        </row>
        <row r="380">
          <cell r="B380">
            <v>190113</v>
          </cell>
          <cell r="C380" t="str">
            <v>Dia.100 mm. River Pebbles.  Wide 370 mm. , 100 mm.Thk.</v>
          </cell>
          <cell r="D380">
            <v>190113</v>
          </cell>
          <cell r="E380" t="str">
            <v>m</v>
          </cell>
          <cell r="F380">
            <v>150</v>
          </cell>
          <cell r="G380">
            <v>15</v>
          </cell>
          <cell r="H380">
            <v>160</v>
          </cell>
          <cell r="I380">
            <v>20</v>
          </cell>
          <cell r="J380">
            <v>1.05</v>
          </cell>
        </row>
        <row r="381">
          <cell r="B381">
            <v>190114</v>
          </cell>
          <cell r="D381">
            <v>190114</v>
          </cell>
          <cell r="H381">
            <v>0</v>
          </cell>
          <cell r="I381">
            <v>0</v>
          </cell>
          <cell r="J381">
            <v>1.05</v>
          </cell>
        </row>
        <row r="382">
          <cell r="B382">
            <v>190115</v>
          </cell>
          <cell r="D382">
            <v>190115</v>
          </cell>
          <cell r="H382">
            <v>0</v>
          </cell>
          <cell r="I382">
            <v>0</v>
          </cell>
          <cell r="J382">
            <v>1.05</v>
          </cell>
        </row>
        <row r="383">
          <cell r="B383">
            <v>190116</v>
          </cell>
          <cell r="D383">
            <v>190116</v>
          </cell>
          <cell r="H383">
            <v>0</v>
          </cell>
          <cell r="I383">
            <v>0</v>
          </cell>
          <cell r="J383">
            <v>1.05</v>
          </cell>
        </row>
        <row r="384">
          <cell r="B384">
            <v>190117</v>
          </cell>
          <cell r="D384">
            <v>190117</v>
          </cell>
          <cell r="H384">
            <v>0</v>
          </cell>
          <cell r="I384">
            <v>0</v>
          </cell>
          <cell r="J384">
            <v>1.05</v>
          </cell>
        </row>
        <row r="385">
          <cell r="B385">
            <v>190118</v>
          </cell>
          <cell r="D385">
            <v>190118</v>
          </cell>
          <cell r="H385">
            <v>0</v>
          </cell>
          <cell r="I385">
            <v>0</v>
          </cell>
          <cell r="J385">
            <v>1.05</v>
          </cell>
        </row>
        <row r="386">
          <cell r="B386">
            <v>190119</v>
          </cell>
          <cell r="D386">
            <v>190119</v>
          </cell>
          <cell r="H386">
            <v>0</v>
          </cell>
          <cell r="I386">
            <v>0</v>
          </cell>
          <cell r="J386">
            <v>1.05</v>
          </cell>
        </row>
        <row r="387">
          <cell r="B387">
            <v>190120</v>
          </cell>
          <cell r="D387">
            <v>190120</v>
          </cell>
          <cell r="H387">
            <v>0</v>
          </cell>
          <cell r="I387">
            <v>0</v>
          </cell>
          <cell r="J387">
            <v>1.05</v>
          </cell>
        </row>
        <row r="388">
          <cell r="B388">
            <v>190121</v>
          </cell>
          <cell r="D388">
            <v>190121</v>
          </cell>
          <cell r="H388">
            <v>0</v>
          </cell>
          <cell r="I388">
            <v>0</v>
          </cell>
          <cell r="J388">
            <v>1.05</v>
          </cell>
        </row>
        <row r="389">
          <cell r="B389">
            <v>190122</v>
          </cell>
          <cell r="D389">
            <v>190122</v>
          </cell>
          <cell r="H389">
            <v>0</v>
          </cell>
          <cell r="I389">
            <v>0</v>
          </cell>
          <cell r="J389">
            <v>1.05</v>
          </cell>
        </row>
      </sheetData>
      <sheetData sheetId="1"/>
      <sheetData sheetId="2" refreshError="1">
        <row r="4">
          <cell r="F4" t="str">
            <v>Net Rate</v>
          </cell>
          <cell r="H4" t="str">
            <v>M Rate</v>
          </cell>
          <cell r="J4" t="str">
            <v>Percent</v>
          </cell>
        </row>
        <row r="5">
          <cell r="B5" t="str">
            <v>Code</v>
          </cell>
          <cell r="C5" t="str">
            <v>Description</v>
          </cell>
          <cell r="E5" t="str">
            <v>Unit</v>
          </cell>
          <cell r="F5" t="str">
            <v>Material</v>
          </cell>
          <cell r="G5" t="str">
            <v>Labour</v>
          </cell>
          <cell r="H5" t="str">
            <v>Material</v>
          </cell>
          <cell r="I5" t="str">
            <v>Labour</v>
          </cell>
          <cell r="J5">
            <v>1.1000000000000001</v>
          </cell>
        </row>
        <row r="7">
          <cell r="B7">
            <v>800</v>
          </cell>
          <cell r="D7" t="str">
            <v>Roofing Work</v>
          </cell>
        </row>
        <row r="8">
          <cell r="B8">
            <v>801</v>
          </cell>
          <cell r="D8" t="str">
            <v>Bluescope Steel Roofing</v>
          </cell>
          <cell r="E8" t="str">
            <v>m2</v>
          </cell>
          <cell r="F8">
            <v>350</v>
          </cell>
          <cell r="G8">
            <v>150</v>
          </cell>
          <cell r="H8">
            <v>390</v>
          </cell>
          <cell r="I8">
            <v>170</v>
          </cell>
          <cell r="J8">
            <v>1.1000000000000001</v>
          </cell>
        </row>
        <row r="9">
          <cell r="B9">
            <v>802</v>
          </cell>
          <cell r="C9" t="str">
            <v>X31</v>
          </cell>
          <cell r="D9" t="str">
            <v>Hardwood Timber (Takien Thong) Section 60x25 mm. Supported on Metal Stud System , Waterproof Cladding Behind</v>
          </cell>
          <cell r="E9" t="str">
            <v>m</v>
          </cell>
          <cell r="F9">
            <v>100</v>
          </cell>
          <cell r="G9">
            <v>30</v>
          </cell>
          <cell r="H9">
            <v>110</v>
          </cell>
          <cell r="I9">
            <v>30</v>
          </cell>
          <cell r="J9">
            <v>1.1000000000000001</v>
          </cell>
        </row>
        <row r="10">
          <cell r="B10">
            <v>803</v>
          </cell>
          <cell r="D10" t="str">
            <v>Horizontal Aluminuim Rail,30x50mm.</v>
          </cell>
          <cell r="E10" t="str">
            <v>m</v>
          </cell>
          <cell r="F10">
            <v>250</v>
          </cell>
          <cell r="G10">
            <v>30</v>
          </cell>
          <cell r="H10">
            <v>280</v>
          </cell>
          <cell r="I10">
            <v>30</v>
          </cell>
          <cell r="J10">
            <v>1.1000000000000001</v>
          </cell>
        </row>
        <row r="11">
          <cell r="B11">
            <v>804</v>
          </cell>
          <cell r="D11" t="str">
            <v>Insulation</v>
          </cell>
          <cell r="E11" t="str">
            <v>m2</v>
          </cell>
          <cell r="F11">
            <v>145</v>
          </cell>
          <cell r="G11">
            <v>30</v>
          </cell>
          <cell r="H11">
            <v>160</v>
          </cell>
          <cell r="I11">
            <v>30</v>
          </cell>
          <cell r="J11">
            <v>1.1000000000000001</v>
          </cell>
        </row>
        <row r="12">
          <cell r="B12">
            <v>805</v>
          </cell>
          <cell r="C12" t="str">
            <v>X28</v>
          </cell>
          <cell r="D12" t="str">
            <v>Timber Lining,Internal use. Type : Tabeak ,Matt Finish with UV Resisting agent</v>
          </cell>
          <cell r="E12" t="str">
            <v>m2</v>
          </cell>
          <cell r="F12">
            <v>1200</v>
          </cell>
          <cell r="G12">
            <v>190</v>
          </cell>
          <cell r="H12">
            <v>1320</v>
          </cell>
          <cell r="I12">
            <v>210</v>
          </cell>
          <cell r="J12">
            <v>1.1000000000000001</v>
          </cell>
        </row>
        <row r="13">
          <cell r="B13">
            <v>806</v>
          </cell>
          <cell r="C13" t="str">
            <v>X1</v>
          </cell>
          <cell r="D13" t="str">
            <v>Hairline Stainless Steel, Grade 316</v>
          </cell>
          <cell r="E13" t="str">
            <v>Set</v>
          </cell>
          <cell r="F13">
            <v>2980</v>
          </cell>
          <cell r="G13">
            <v>100</v>
          </cell>
          <cell r="H13">
            <v>3280</v>
          </cell>
          <cell r="I13">
            <v>110</v>
          </cell>
          <cell r="J13">
            <v>1.1000000000000001</v>
          </cell>
        </row>
        <row r="14">
          <cell r="B14">
            <v>807</v>
          </cell>
          <cell r="D14" t="str">
            <v xml:space="preserve">12 mm thick Waterproof plywood </v>
          </cell>
          <cell r="E14" t="str">
            <v>m2</v>
          </cell>
          <cell r="F14">
            <v>170</v>
          </cell>
          <cell r="G14">
            <v>30</v>
          </cell>
          <cell r="H14">
            <v>190</v>
          </cell>
          <cell r="I14">
            <v>30</v>
          </cell>
          <cell r="J14">
            <v>1.1000000000000001</v>
          </cell>
        </row>
        <row r="15">
          <cell r="B15">
            <v>808</v>
          </cell>
          <cell r="D15" t="str">
            <v>Accessory</v>
          </cell>
          <cell r="E15" t="str">
            <v>m2</v>
          </cell>
          <cell r="F15">
            <v>400</v>
          </cell>
          <cell r="G15">
            <v>100</v>
          </cell>
          <cell r="H15">
            <v>440</v>
          </cell>
          <cell r="I15">
            <v>110</v>
          </cell>
          <cell r="J15">
            <v>1.1000000000000001</v>
          </cell>
        </row>
        <row r="16">
          <cell r="B16">
            <v>809</v>
          </cell>
          <cell r="D16" t="str">
            <v>Gable . ( Alumnuim. Fixed +  Glass )</v>
          </cell>
          <cell r="E16" t="str">
            <v>Set</v>
          </cell>
          <cell r="F16">
            <v>40760</v>
          </cell>
          <cell r="G16">
            <v>13935</v>
          </cell>
          <cell r="H16">
            <v>44840</v>
          </cell>
          <cell r="I16">
            <v>15330</v>
          </cell>
          <cell r="J16">
            <v>1.1000000000000001</v>
          </cell>
        </row>
        <row r="17">
          <cell r="B17">
            <v>810</v>
          </cell>
          <cell r="D17" t="str">
            <v>Border. ( F1.)</v>
          </cell>
          <cell r="E17" t="str">
            <v>m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1.1000000000000001</v>
          </cell>
        </row>
        <row r="18">
          <cell r="B18">
            <v>811</v>
          </cell>
          <cell r="D18" t="str">
            <v>ดินถมบนหลังคา</v>
          </cell>
          <cell r="E18" t="str">
            <v>m3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1.1000000000000001</v>
          </cell>
        </row>
        <row r="19">
          <cell r="B19">
            <v>812</v>
          </cell>
          <cell r="D19" t="str">
            <v>ราง Gutter โรยกรวด  ( F8 )</v>
          </cell>
          <cell r="E19" t="str">
            <v>m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1.1000000000000001</v>
          </cell>
        </row>
        <row r="20">
          <cell r="B20">
            <v>813</v>
          </cell>
          <cell r="D20" t="str">
            <v>ราวกันตก Detail.(1/419) G1</v>
          </cell>
          <cell r="E20" t="str">
            <v>m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1.1000000000000001</v>
          </cell>
        </row>
        <row r="21">
          <cell r="B21">
            <v>814</v>
          </cell>
          <cell r="D21" t="str">
            <v>กันสาดชั้นบน  0.80 m.</v>
          </cell>
          <cell r="E21" t="str">
            <v>m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1.1000000000000001</v>
          </cell>
        </row>
        <row r="22">
          <cell r="B22">
            <v>815</v>
          </cell>
          <cell r="D22" t="str">
            <v>กันสาดชั้นล่าง  1.00 m.</v>
          </cell>
          <cell r="E22" t="str">
            <v>m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1.1000000000000001</v>
          </cell>
        </row>
        <row r="23">
          <cell r="B23">
            <v>816</v>
          </cell>
          <cell r="D23" t="str">
            <v>Fosroc Nitroproof  600</v>
          </cell>
          <cell r="E23" t="str">
            <v>m2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1.1000000000000001</v>
          </cell>
        </row>
        <row r="24">
          <cell r="B24">
            <v>817</v>
          </cell>
          <cell r="D24" t="str">
            <v>Gargoyel. ( ท่อระบายน้ำ Gutter )</v>
          </cell>
          <cell r="E24" t="str">
            <v>Set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1.1000000000000001</v>
          </cell>
        </row>
        <row r="26">
          <cell r="H26">
            <v>0</v>
          </cell>
          <cell r="I26">
            <v>0</v>
          </cell>
          <cell r="J26">
            <v>1.1000000000000001</v>
          </cell>
        </row>
        <row r="27">
          <cell r="B27">
            <v>1000</v>
          </cell>
          <cell r="D27" t="str">
            <v>Floor Finish</v>
          </cell>
          <cell r="H27">
            <v>0</v>
          </cell>
          <cell r="I27">
            <v>0</v>
          </cell>
          <cell r="J27">
            <v>1.1000000000000001</v>
          </cell>
        </row>
        <row r="28">
          <cell r="B28">
            <v>1001</v>
          </cell>
          <cell r="C28" t="str">
            <v>F1</v>
          </cell>
          <cell r="D28" t="str">
            <v>Locally Constructed White Marble chip Terrazzo</v>
          </cell>
          <cell r="E28" t="str">
            <v>m2</v>
          </cell>
          <cell r="F28">
            <v>1100</v>
          </cell>
          <cell r="G28">
            <v>0</v>
          </cell>
          <cell r="H28">
            <v>1210</v>
          </cell>
          <cell r="I28">
            <v>0</v>
          </cell>
          <cell r="J28">
            <v>1.1000000000000001</v>
          </cell>
        </row>
        <row r="29">
          <cell r="B29">
            <v>1002</v>
          </cell>
          <cell r="C29" t="str">
            <v>F2</v>
          </cell>
          <cell r="D29" t="str">
            <v>Not Used</v>
          </cell>
          <cell r="E29" t="str">
            <v>m2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1.1000000000000001</v>
          </cell>
        </row>
        <row r="30">
          <cell r="B30">
            <v>1003</v>
          </cell>
          <cell r="C30" t="str">
            <v>F3</v>
          </cell>
          <cell r="D30" t="str">
            <v>Internal Flooring,Type ; Tabaek,Tonge and Groove floor board, 90mm(width)x20mm.(thick),with 12mm.thick Aki-Board Sub- Floor</v>
          </cell>
          <cell r="E30" t="str">
            <v>m2</v>
          </cell>
          <cell r="F30">
            <v>3200</v>
          </cell>
          <cell r="G30">
            <v>1100</v>
          </cell>
          <cell r="H30">
            <v>3520</v>
          </cell>
          <cell r="I30">
            <v>1210</v>
          </cell>
          <cell r="J30">
            <v>1.1000000000000001</v>
          </cell>
        </row>
        <row r="31">
          <cell r="B31">
            <v>1004</v>
          </cell>
          <cell r="C31" t="str">
            <v>F4</v>
          </cell>
          <cell r="D31" t="str">
            <v>Timber Floor Slatted Decking,Type:Takian Thong,Beeswax Finish,size:90mm.(width)x24mm.(thick),with 8 mm.Gap in between</v>
          </cell>
          <cell r="E31" t="str">
            <v>m2</v>
          </cell>
          <cell r="F31">
            <v>2300</v>
          </cell>
          <cell r="G31">
            <v>820</v>
          </cell>
          <cell r="H31">
            <v>2530</v>
          </cell>
          <cell r="I31">
            <v>900</v>
          </cell>
          <cell r="J31">
            <v>1.1000000000000001</v>
          </cell>
        </row>
        <row r="32">
          <cell r="B32">
            <v>1005</v>
          </cell>
          <cell r="C32" t="str">
            <v>F5</v>
          </cell>
          <cell r="D32" t="str">
            <v>Industrial Floor Paint Finish,with Anti Slip Treatment,Colour : Light Grey</v>
          </cell>
          <cell r="E32" t="str">
            <v>m2</v>
          </cell>
          <cell r="F32">
            <v>300</v>
          </cell>
          <cell r="G32">
            <v>30</v>
          </cell>
          <cell r="H32">
            <v>330</v>
          </cell>
          <cell r="I32">
            <v>30</v>
          </cell>
          <cell r="J32">
            <v>1.1000000000000001</v>
          </cell>
        </row>
        <row r="33">
          <cell r="B33">
            <v>1006</v>
          </cell>
          <cell r="C33" t="str">
            <v>F6</v>
          </cell>
          <cell r="D33" t="str">
            <v>Not Used</v>
          </cell>
          <cell r="E33" t="str">
            <v>m2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1.1000000000000001</v>
          </cell>
        </row>
        <row r="34">
          <cell r="B34">
            <v>1007</v>
          </cell>
          <cell r="C34" t="str">
            <v>F7</v>
          </cell>
          <cell r="D34" t="str">
            <v>Not Used</v>
          </cell>
          <cell r="E34" t="str">
            <v>m2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1.1000000000000001</v>
          </cell>
        </row>
        <row r="35">
          <cell r="B35">
            <v>1008</v>
          </cell>
          <cell r="C35" t="str">
            <v>F8</v>
          </cell>
          <cell r="D35" t="str">
            <v>Pure White Pebble ,Local Supply,Graded between 20 mm.and 400 mm.Dia</v>
          </cell>
          <cell r="E35" t="str">
            <v>m2</v>
          </cell>
          <cell r="F35">
            <v>800</v>
          </cell>
          <cell r="G35">
            <v>50</v>
          </cell>
          <cell r="H35">
            <v>880</v>
          </cell>
          <cell r="I35">
            <v>60</v>
          </cell>
          <cell r="J35">
            <v>1.1000000000000001</v>
          </cell>
        </row>
        <row r="36">
          <cell r="B36">
            <v>1009</v>
          </cell>
          <cell r="C36" t="str">
            <v>F9</v>
          </cell>
          <cell r="D36" t="str">
            <v>Blue/Black Pebble ,Local Supply,Graded between 20 mm.and 400 mm.Dia</v>
          </cell>
          <cell r="E36" t="str">
            <v>m2</v>
          </cell>
          <cell r="F36">
            <v>800</v>
          </cell>
          <cell r="G36">
            <v>50</v>
          </cell>
          <cell r="H36">
            <v>880</v>
          </cell>
          <cell r="I36">
            <v>60</v>
          </cell>
          <cell r="J36">
            <v>1.1000000000000001</v>
          </cell>
        </row>
        <row r="37">
          <cell r="B37">
            <v>1010</v>
          </cell>
          <cell r="C37" t="str">
            <v>F10</v>
          </cell>
          <cell r="D37" t="str">
            <v>Tiles for Swimming Pool</v>
          </cell>
          <cell r="E37" t="str">
            <v>m2</v>
          </cell>
          <cell r="F37">
            <v>1000</v>
          </cell>
          <cell r="G37">
            <v>400</v>
          </cell>
          <cell r="H37">
            <v>1100</v>
          </cell>
          <cell r="I37">
            <v>440</v>
          </cell>
          <cell r="J37">
            <v>1.1000000000000001</v>
          </cell>
        </row>
        <row r="38">
          <cell r="B38">
            <v>1011</v>
          </cell>
          <cell r="C38" t="str">
            <v>F11</v>
          </cell>
          <cell r="D38" t="str">
            <v>Not Used</v>
          </cell>
          <cell r="E38" t="str">
            <v>m2</v>
          </cell>
          <cell r="H38">
            <v>0</v>
          </cell>
          <cell r="I38">
            <v>0</v>
          </cell>
          <cell r="J38">
            <v>1.1000000000000001</v>
          </cell>
        </row>
        <row r="39">
          <cell r="B39">
            <v>1012</v>
          </cell>
          <cell r="C39" t="str">
            <v>F12</v>
          </cell>
          <cell r="D39" t="str">
            <v>450x900 mm. White Limestone,Waterproofed by Dipping cut tile</v>
          </cell>
          <cell r="E39" t="str">
            <v>m2</v>
          </cell>
          <cell r="F39">
            <v>4200</v>
          </cell>
          <cell r="G39">
            <v>500</v>
          </cell>
          <cell r="H39">
            <v>4620</v>
          </cell>
          <cell r="I39">
            <v>550</v>
          </cell>
          <cell r="J39">
            <v>1.1000000000000001</v>
          </cell>
        </row>
        <row r="40">
          <cell r="B40">
            <v>1013</v>
          </cell>
          <cell r="C40" t="str">
            <v>F13</v>
          </cell>
          <cell r="D40" t="str">
            <v>450x900 mm. Stone Flooring to Match F12,Use in area of Maid's Quarter</v>
          </cell>
          <cell r="E40" t="str">
            <v>m2</v>
          </cell>
          <cell r="F40">
            <v>3000</v>
          </cell>
          <cell r="G40">
            <v>300</v>
          </cell>
          <cell r="H40">
            <v>3300</v>
          </cell>
          <cell r="I40">
            <v>330</v>
          </cell>
          <cell r="J40">
            <v>1.1000000000000001</v>
          </cell>
        </row>
        <row r="41">
          <cell r="B41">
            <v>1014</v>
          </cell>
          <cell r="D41" t="str">
            <v>25 mm Sandcement topping including Expanded metal lath</v>
          </cell>
          <cell r="E41" t="str">
            <v>m2</v>
          </cell>
          <cell r="F41">
            <v>160</v>
          </cell>
          <cell r="G41">
            <v>50</v>
          </cell>
          <cell r="H41">
            <v>180</v>
          </cell>
          <cell r="I41">
            <v>60</v>
          </cell>
          <cell r="J41">
            <v>1.1000000000000001</v>
          </cell>
        </row>
        <row r="42">
          <cell r="B42">
            <v>1015</v>
          </cell>
          <cell r="D42" t="str">
            <v>50mm thick Insulation sheet</v>
          </cell>
          <cell r="E42" t="str">
            <v>m2</v>
          </cell>
          <cell r="F42">
            <v>500</v>
          </cell>
          <cell r="G42">
            <v>50</v>
          </cell>
          <cell r="H42">
            <v>550</v>
          </cell>
          <cell r="I42">
            <v>60</v>
          </cell>
          <cell r="J42">
            <v>1.1000000000000001</v>
          </cell>
        </row>
        <row r="43">
          <cell r="B43">
            <v>1016</v>
          </cell>
          <cell r="D43" t="str">
            <v>10mm thick x 250 mm width Insulation sheet</v>
          </cell>
          <cell r="E43" t="str">
            <v>m</v>
          </cell>
          <cell r="F43">
            <v>150</v>
          </cell>
          <cell r="G43">
            <v>25</v>
          </cell>
          <cell r="H43">
            <v>170</v>
          </cell>
          <cell r="I43">
            <v>30</v>
          </cell>
          <cell r="J43">
            <v>1.1000000000000001</v>
          </cell>
        </row>
        <row r="44">
          <cell r="B44">
            <v>1017</v>
          </cell>
          <cell r="D44" t="str">
            <v>Embedment stainless angle 40x40 mm</v>
          </cell>
          <cell r="E44" t="str">
            <v>m</v>
          </cell>
          <cell r="F44">
            <v>550</v>
          </cell>
          <cell r="G44">
            <v>50</v>
          </cell>
          <cell r="H44">
            <v>610</v>
          </cell>
          <cell r="I44">
            <v>60</v>
          </cell>
          <cell r="J44">
            <v>1.1000000000000001</v>
          </cell>
        </row>
        <row r="45">
          <cell r="B45">
            <v>1018</v>
          </cell>
          <cell r="D45" t="str">
            <v>Embedment stainless angle 50x50 mm</v>
          </cell>
          <cell r="E45" t="str">
            <v>m</v>
          </cell>
          <cell r="F45">
            <v>650</v>
          </cell>
          <cell r="G45">
            <v>50</v>
          </cell>
          <cell r="H45">
            <v>720</v>
          </cell>
          <cell r="I45">
            <v>60</v>
          </cell>
          <cell r="J45">
            <v>1.1000000000000001</v>
          </cell>
        </row>
        <row r="46">
          <cell r="B46">
            <v>1019</v>
          </cell>
          <cell r="D46" t="str">
            <v>Embedment stainless angle 60x60 mm</v>
          </cell>
          <cell r="E46" t="str">
            <v>m</v>
          </cell>
          <cell r="F46">
            <v>975</v>
          </cell>
          <cell r="G46">
            <v>50</v>
          </cell>
          <cell r="H46">
            <v>1070</v>
          </cell>
          <cell r="I46">
            <v>60</v>
          </cell>
          <cell r="J46">
            <v>1.1000000000000001</v>
          </cell>
        </row>
        <row r="47">
          <cell r="B47">
            <v>1020</v>
          </cell>
          <cell r="D47" t="str">
            <v>Embedment stainless angle 12x12 mm</v>
          </cell>
          <cell r="E47" t="str">
            <v>m</v>
          </cell>
          <cell r="F47">
            <v>280</v>
          </cell>
          <cell r="G47">
            <v>50</v>
          </cell>
          <cell r="H47">
            <v>310</v>
          </cell>
          <cell r="I47">
            <v>60</v>
          </cell>
          <cell r="J47">
            <v>1.1000000000000001</v>
          </cell>
        </row>
        <row r="48">
          <cell r="B48">
            <v>1021</v>
          </cell>
          <cell r="C48" t="str">
            <v>F12</v>
          </cell>
          <cell r="D48" t="str">
            <v>450x900 mm. Sandstone,Waterproofed by Dipping cut tile</v>
          </cell>
          <cell r="E48" t="str">
            <v>m2</v>
          </cell>
          <cell r="F48">
            <v>2150</v>
          </cell>
          <cell r="G48">
            <v>450</v>
          </cell>
          <cell r="H48">
            <v>2370</v>
          </cell>
          <cell r="I48">
            <v>500</v>
          </cell>
          <cell r="J48">
            <v>1.1000000000000001</v>
          </cell>
        </row>
        <row r="49">
          <cell r="B49">
            <v>1022</v>
          </cell>
          <cell r="C49" t="str">
            <v>F13</v>
          </cell>
          <cell r="D49" t="str">
            <v>12"x12" nonslip ceramic tile ( maid room)</v>
          </cell>
          <cell r="E49" t="str">
            <v>m2</v>
          </cell>
          <cell r="F49">
            <v>410</v>
          </cell>
          <cell r="G49">
            <v>140</v>
          </cell>
          <cell r="H49">
            <v>450</v>
          </cell>
          <cell r="I49">
            <v>150</v>
          </cell>
          <cell r="J49">
            <v>1.1000000000000001</v>
          </cell>
        </row>
        <row r="58">
          <cell r="H58">
            <v>0</v>
          </cell>
          <cell r="I58">
            <v>0</v>
          </cell>
          <cell r="J58">
            <v>1.1000000000000001</v>
          </cell>
        </row>
        <row r="59">
          <cell r="B59">
            <v>1200</v>
          </cell>
          <cell r="D59" t="str">
            <v>Miscellaneous Finish</v>
          </cell>
          <cell r="H59">
            <v>0</v>
          </cell>
          <cell r="I59">
            <v>0</v>
          </cell>
          <cell r="J59">
            <v>1.1000000000000001</v>
          </cell>
        </row>
        <row r="60">
          <cell r="B60">
            <v>1201</v>
          </cell>
          <cell r="C60" t="str">
            <v>X1</v>
          </cell>
          <cell r="D60" t="str">
            <v>Hairline Stainless Steel, Grade 316</v>
          </cell>
          <cell r="H60">
            <v>0</v>
          </cell>
          <cell r="I60">
            <v>0</v>
          </cell>
          <cell r="J60">
            <v>1.1000000000000001</v>
          </cell>
        </row>
        <row r="61">
          <cell r="B61">
            <v>1202</v>
          </cell>
          <cell r="C61" t="str">
            <v>X2</v>
          </cell>
          <cell r="D61" t="str">
            <v>Satin Anodized Aluminuim Sheet,1.5mm.thick</v>
          </cell>
          <cell r="H61">
            <v>0</v>
          </cell>
          <cell r="I61">
            <v>0</v>
          </cell>
          <cell r="J61">
            <v>1.1000000000000001</v>
          </cell>
        </row>
        <row r="62">
          <cell r="B62">
            <v>1203</v>
          </cell>
          <cell r="C62" t="str">
            <v>X3</v>
          </cell>
          <cell r="D62" t="str">
            <v>Polished Stainless Stell Sheet , Grade 316,1.5mm. Thick</v>
          </cell>
          <cell r="H62">
            <v>0</v>
          </cell>
          <cell r="I62">
            <v>0</v>
          </cell>
          <cell r="J62">
            <v>1.1000000000000001</v>
          </cell>
        </row>
        <row r="63">
          <cell r="B63">
            <v>1204</v>
          </cell>
          <cell r="C63" t="str">
            <v>X4</v>
          </cell>
          <cell r="D63" t="str">
            <v>Staron Solid Surfacing Material 12mm.,Colour : Bright White</v>
          </cell>
          <cell r="E63" t="str">
            <v>m2</v>
          </cell>
          <cell r="H63">
            <v>0</v>
          </cell>
          <cell r="I63">
            <v>0</v>
          </cell>
          <cell r="J63">
            <v>1.1000000000000001</v>
          </cell>
        </row>
        <row r="64">
          <cell r="B64">
            <v>1205</v>
          </cell>
          <cell r="C64" t="str">
            <v>X5</v>
          </cell>
          <cell r="D64" t="str">
            <v>Staron Solid Surfacing Material 12mm.,Colour : Pebble Frost</v>
          </cell>
          <cell r="E64" t="str">
            <v>m2</v>
          </cell>
          <cell r="H64">
            <v>0</v>
          </cell>
          <cell r="I64">
            <v>0</v>
          </cell>
          <cell r="J64">
            <v>1.1000000000000001</v>
          </cell>
        </row>
        <row r="65">
          <cell r="B65">
            <v>1206</v>
          </cell>
          <cell r="C65" t="str">
            <v>X6</v>
          </cell>
          <cell r="D65" t="str">
            <v>Staron Solid Surfacing Material 12mm.,Colour : Pebble Swan</v>
          </cell>
          <cell r="E65" t="str">
            <v>m2</v>
          </cell>
          <cell r="H65">
            <v>0</v>
          </cell>
          <cell r="I65">
            <v>0</v>
          </cell>
          <cell r="J65">
            <v>1.1000000000000001</v>
          </cell>
        </row>
        <row r="66">
          <cell r="B66">
            <v>1207</v>
          </cell>
          <cell r="C66" t="str">
            <v>X7</v>
          </cell>
          <cell r="E66" t="str">
            <v>m2</v>
          </cell>
          <cell r="H66">
            <v>0</v>
          </cell>
          <cell r="I66">
            <v>0</v>
          </cell>
          <cell r="J66">
            <v>1.1000000000000001</v>
          </cell>
        </row>
        <row r="67">
          <cell r="B67">
            <v>1208</v>
          </cell>
          <cell r="C67" t="str">
            <v>X8</v>
          </cell>
          <cell r="D67" t="str">
            <v>Terrazzo,Colour : Light Grey,Ground Smooth,Polish+Sealed</v>
          </cell>
          <cell r="E67" t="str">
            <v>m2</v>
          </cell>
          <cell r="H67">
            <v>0</v>
          </cell>
          <cell r="I67">
            <v>0</v>
          </cell>
          <cell r="J67">
            <v>1.1000000000000001</v>
          </cell>
        </row>
        <row r="68">
          <cell r="B68">
            <v>1209</v>
          </cell>
          <cell r="C68" t="str">
            <v>X9</v>
          </cell>
          <cell r="D68" t="str">
            <v>Terrazzo,Colour : Black,Ground Smooth,Polish+Sealed</v>
          </cell>
          <cell r="E68" t="str">
            <v>m2</v>
          </cell>
          <cell r="H68">
            <v>0</v>
          </cell>
          <cell r="I68">
            <v>0</v>
          </cell>
          <cell r="J68">
            <v>1.1000000000000001</v>
          </cell>
        </row>
        <row r="69">
          <cell r="B69">
            <v>1210</v>
          </cell>
          <cell r="C69" t="str">
            <v>X10</v>
          </cell>
          <cell r="D69" t="str">
            <v>Terrazzo 10mm.Thk.,For Wall Rendering,Colour ; Beige,Ground Smooth,Polish</v>
          </cell>
          <cell r="E69" t="str">
            <v>m2</v>
          </cell>
          <cell r="F69">
            <v>1400</v>
          </cell>
          <cell r="G69">
            <v>0</v>
          </cell>
          <cell r="H69">
            <v>1540</v>
          </cell>
          <cell r="I69">
            <v>0</v>
          </cell>
          <cell r="J69">
            <v>1.1000000000000001</v>
          </cell>
        </row>
        <row r="70">
          <cell r="B70">
            <v>1211</v>
          </cell>
          <cell r="C70" t="str">
            <v>X11</v>
          </cell>
          <cell r="D70" t="str">
            <v>Grey Cement Render,Steel Trowelled,Matt Finish</v>
          </cell>
          <cell r="E70" t="str">
            <v>m2</v>
          </cell>
          <cell r="F70">
            <v>120</v>
          </cell>
          <cell r="G70">
            <v>150</v>
          </cell>
          <cell r="H70">
            <v>130</v>
          </cell>
          <cell r="I70">
            <v>170</v>
          </cell>
          <cell r="J70">
            <v>1.1000000000000001</v>
          </cell>
        </row>
        <row r="71">
          <cell r="B71">
            <v>1212</v>
          </cell>
          <cell r="C71" t="str">
            <v>X12</v>
          </cell>
          <cell r="D71" t="str">
            <v>Laminate by Formica , Colour : Designer White,Matt Finish</v>
          </cell>
          <cell r="E71" t="str">
            <v>m2</v>
          </cell>
          <cell r="H71">
            <v>0</v>
          </cell>
          <cell r="I71">
            <v>0</v>
          </cell>
          <cell r="J71">
            <v>1.1000000000000001</v>
          </cell>
        </row>
        <row r="72">
          <cell r="B72">
            <v>1213</v>
          </cell>
          <cell r="C72" t="str">
            <v>X13</v>
          </cell>
          <cell r="E72" t="str">
            <v>m2</v>
          </cell>
          <cell r="H72">
            <v>0</v>
          </cell>
          <cell r="I72">
            <v>0</v>
          </cell>
          <cell r="J72">
            <v>1.1000000000000001</v>
          </cell>
        </row>
        <row r="73">
          <cell r="B73">
            <v>1214</v>
          </cell>
          <cell r="C73" t="str">
            <v>X14</v>
          </cell>
          <cell r="D73" t="str">
            <v>Laminate by Formica , Colour :Black909,Matt Finish</v>
          </cell>
          <cell r="E73" t="str">
            <v>m2</v>
          </cell>
          <cell r="H73">
            <v>0</v>
          </cell>
          <cell r="I73">
            <v>0</v>
          </cell>
          <cell r="J73">
            <v>1.1000000000000001</v>
          </cell>
        </row>
        <row r="74">
          <cell r="B74">
            <v>1215</v>
          </cell>
          <cell r="C74" t="str">
            <v>X15</v>
          </cell>
          <cell r="E74" t="str">
            <v>m2</v>
          </cell>
          <cell r="H74">
            <v>0</v>
          </cell>
          <cell r="I74">
            <v>0</v>
          </cell>
          <cell r="J74">
            <v>1.1000000000000001</v>
          </cell>
        </row>
        <row r="75">
          <cell r="B75">
            <v>1216</v>
          </cell>
          <cell r="C75" t="str">
            <v>X16</v>
          </cell>
          <cell r="E75" t="str">
            <v>m2</v>
          </cell>
          <cell r="H75">
            <v>0</v>
          </cell>
          <cell r="I75">
            <v>0</v>
          </cell>
          <cell r="J75">
            <v>1.1000000000000001</v>
          </cell>
        </row>
        <row r="76">
          <cell r="B76">
            <v>1217</v>
          </cell>
          <cell r="C76" t="str">
            <v>X17</v>
          </cell>
          <cell r="D76" t="str">
            <v>Locally availible Pure White Lime Stone,Honed Finish,20mm.thick Tile</v>
          </cell>
          <cell r="E76" t="str">
            <v>m2</v>
          </cell>
          <cell r="H76">
            <v>0</v>
          </cell>
          <cell r="I76">
            <v>0</v>
          </cell>
          <cell r="J76">
            <v>1.1000000000000001</v>
          </cell>
        </row>
        <row r="77">
          <cell r="B77">
            <v>1218</v>
          </cell>
          <cell r="C77" t="str">
            <v>X18</v>
          </cell>
          <cell r="D77" t="str">
            <v>Black Vocalnic Stone  ( Batu),Honed Finish</v>
          </cell>
          <cell r="E77" t="str">
            <v>m2</v>
          </cell>
          <cell r="F77">
            <v>4200</v>
          </cell>
          <cell r="G77">
            <v>500</v>
          </cell>
          <cell r="H77">
            <v>4620</v>
          </cell>
          <cell r="I77">
            <v>550</v>
          </cell>
          <cell r="J77">
            <v>1.1000000000000001</v>
          </cell>
        </row>
        <row r="78">
          <cell r="B78">
            <v>1219</v>
          </cell>
          <cell r="C78" t="str">
            <v>X19</v>
          </cell>
          <cell r="E78" t="str">
            <v>m2</v>
          </cell>
          <cell r="H78">
            <v>0</v>
          </cell>
          <cell r="I78">
            <v>0</v>
          </cell>
          <cell r="J78">
            <v>1.1000000000000001</v>
          </cell>
        </row>
        <row r="79">
          <cell r="B79">
            <v>1220</v>
          </cell>
          <cell r="C79" t="str">
            <v>X20</v>
          </cell>
          <cell r="D79" t="str">
            <v>Slate Type Tile,Stacked with 300 mm.Long leading Edge Visible,Mid Grey</v>
          </cell>
          <cell r="E79" t="str">
            <v>m2</v>
          </cell>
          <cell r="H79">
            <v>0</v>
          </cell>
          <cell r="I79">
            <v>0</v>
          </cell>
          <cell r="J79">
            <v>1.1000000000000001</v>
          </cell>
        </row>
        <row r="80">
          <cell r="B80">
            <v>1221</v>
          </cell>
          <cell r="C80" t="str">
            <v>X21</v>
          </cell>
          <cell r="D80" t="str">
            <v>Grazed Ceramic Wall Tile,50x100mm.,Colour : White</v>
          </cell>
          <cell r="E80" t="str">
            <v>m2</v>
          </cell>
          <cell r="F80">
            <v>1100</v>
          </cell>
          <cell r="G80">
            <v>400</v>
          </cell>
          <cell r="H80">
            <v>1210</v>
          </cell>
          <cell r="I80">
            <v>440</v>
          </cell>
          <cell r="J80">
            <v>1.1000000000000001</v>
          </cell>
        </row>
        <row r="81">
          <cell r="B81">
            <v>1222</v>
          </cell>
          <cell r="C81" t="str">
            <v>X22</v>
          </cell>
          <cell r="D81" t="str">
            <v>Blue Tile , 50x50mm.</v>
          </cell>
          <cell r="E81" t="str">
            <v>m2</v>
          </cell>
          <cell r="F81">
            <v>1350</v>
          </cell>
          <cell r="G81">
            <v>400</v>
          </cell>
          <cell r="H81">
            <v>1490</v>
          </cell>
          <cell r="I81">
            <v>440</v>
          </cell>
          <cell r="J81">
            <v>1.1000000000000001</v>
          </cell>
        </row>
        <row r="82">
          <cell r="B82">
            <v>1223</v>
          </cell>
          <cell r="C82" t="str">
            <v>X23</v>
          </cell>
          <cell r="D82" t="str">
            <v>Glass Mosaic Tile,25x150mm.,Colour : Tiffany Blue</v>
          </cell>
          <cell r="E82" t="str">
            <v>m2</v>
          </cell>
          <cell r="F82">
            <v>4950</v>
          </cell>
          <cell r="G82">
            <v>400</v>
          </cell>
          <cell r="H82">
            <v>5450</v>
          </cell>
          <cell r="I82">
            <v>440</v>
          </cell>
          <cell r="J82">
            <v>1.1000000000000001</v>
          </cell>
        </row>
        <row r="83">
          <cell r="B83">
            <v>1224</v>
          </cell>
          <cell r="C83" t="str">
            <v>X24</v>
          </cell>
          <cell r="D83" t="str">
            <v>Glass Mosaic Tile,25x150mm.,Colour : Red</v>
          </cell>
          <cell r="E83" t="str">
            <v>m2</v>
          </cell>
          <cell r="F83">
            <v>5550</v>
          </cell>
          <cell r="G83">
            <v>400</v>
          </cell>
          <cell r="H83">
            <v>6110</v>
          </cell>
          <cell r="I83">
            <v>440</v>
          </cell>
          <cell r="J83">
            <v>1.1000000000000001</v>
          </cell>
        </row>
        <row r="84">
          <cell r="B84">
            <v>1225</v>
          </cell>
          <cell r="C84" t="str">
            <v>X25</v>
          </cell>
          <cell r="D84" t="str">
            <v>Glass Mosaic Tile,25x150mm.,Colour : White</v>
          </cell>
          <cell r="E84" t="str">
            <v>m2</v>
          </cell>
          <cell r="F84">
            <v>10950</v>
          </cell>
          <cell r="G84">
            <v>400</v>
          </cell>
          <cell r="H84">
            <v>12050</v>
          </cell>
          <cell r="I84">
            <v>440</v>
          </cell>
          <cell r="J84">
            <v>1.1000000000000001</v>
          </cell>
        </row>
        <row r="85">
          <cell r="B85">
            <v>1226</v>
          </cell>
          <cell r="C85" t="str">
            <v>X26</v>
          </cell>
          <cell r="D85" t="str">
            <v>Local Hardwood Stain American Walnut Colour,Sealed a UV Resistant ,Matt Lacquer</v>
          </cell>
          <cell r="E85" t="str">
            <v>m2</v>
          </cell>
          <cell r="H85">
            <v>0</v>
          </cell>
          <cell r="I85">
            <v>0</v>
          </cell>
          <cell r="J85">
            <v>1.1000000000000001</v>
          </cell>
        </row>
        <row r="86">
          <cell r="B86">
            <v>1227</v>
          </cell>
          <cell r="C86" t="str">
            <v>X27</v>
          </cell>
          <cell r="D86" t="str">
            <v>Timber Veneer,Type:Black Walnut</v>
          </cell>
          <cell r="E86" t="str">
            <v>m2</v>
          </cell>
          <cell r="H86">
            <v>0</v>
          </cell>
          <cell r="I86">
            <v>0</v>
          </cell>
          <cell r="J86">
            <v>1.1000000000000001</v>
          </cell>
        </row>
        <row r="87">
          <cell r="B87">
            <v>1228</v>
          </cell>
          <cell r="C87" t="str">
            <v>X28</v>
          </cell>
          <cell r="D87" t="str">
            <v>Timber Lining,Internal use. Type : Grade A Takein Thong ,Matt Finish with UV Resisting agent</v>
          </cell>
          <cell r="E87" t="str">
            <v>m2</v>
          </cell>
          <cell r="H87">
            <v>0</v>
          </cell>
          <cell r="I87">
            <v>0</v>
          </cell>
          <cell r="J87">
            <v>1.1000000000000001</v>
          </cell>
        </row>
        <row r="88">
          <cell r="B88">
            <v>1229</v>
          </cell>
          <cell r="C88" t="str">
            <v>X29</v>
          </cell>
          <cell r="D88" t="str">
            <v>Precast White Cement Panel</v>
          </cell>
          <cell r="E88" t="str">
            <v>m2</v>
          </cell>
          <cell r="H88">
            <v>0</v>
          </cell>
          <cell r="I88">
            <v>0</v>
          </cell>
          <cell r="J88">
            <v>1.1000000000000001</v>
          </cell>
        </row>
        <row r="89">
          <cell r="B89">
            <v>1230</v>
          </cell>
          <cell r="C89" t="str">
            <v>X30</v>
          </cell>
          <cell r="D89" t="str">
            <v>Adjustable Aluminuim Louvre System</v>
          </cell>
          <cell r="E89" t="str">
            <v>m2</v>
          </cell>
          <cell r="F89">
            <v>20000</v>
          </cell>
          <cell r="G89">
            <v>3000</v>
          </cell>
          <cell r="H89">
            <v>22000</v>
          </cell>
          <cell r="I89">
            <v>3300</v>
          </cell>
          <cell r="J89">
            <v>1.1000000000000001</v>
          </cell>
        </row>
        <row r="90">
          <cell r="B90">
            <v>1231</v>
          </cell>
          <cell r="C90" t="str">
            <v>X31</v>
          </cell>
          <cell r="D90" t="str">
            <v>Hardwood Timber Section 60x25 mm. Supported on Matal Stud System , Waterproof Cladding Behind</v>
          </cell>
          <cell r="E90" t="str">
            <v>m2</v>
          </cell>
          <cell r="H90">
            <v>0</v>
          </cell>
          <cell r="I90">
            <v>0</v>
          </cell>
          <cell r="J90">
            <v>1.1000000000000001</v>
          </cell>
        </row>
        <row r="91">
          <cell r="B91">
            <v>1232</v>
          </cell>
          <cell r="C91" t="str">
            <v>X32</v>
          </cell>
          <cell r="D91" t="str">
            <v>Hardwood Timber to match X31   Detail 4,  Dwg. 430</v>
          </cell>
          <cell r="E91" t="str">
            <v>m</v>
          </cell>
          <cell r="F91">
            <v>665</v>
          </cell>
          <cell r="G91">
            <v>90</v>
          </cell>
          <cell r="H91">
            <v>730</v>
          </cell>
          <cell r="I91">
            <v>100</v>
          </cell>
          <cell r="J91">
            <v>1.1000000000000001</v>
          </cell>
        </row>
        <row r="92">
          <cell r="B92">
            <v>1233</v>
          </cell>
          <cell r="C92" t="str">
            <v>X33</v>
          </cell>
          <cell r="D92" t="str">
            <v>White Cement Render,Steel Trowelled,Matt Finish.Effect to match X11.,No Surface Cracking</v>
          </cell>
          <cell r="E92" t="str">
            <v>m2</v>
          </cell>
          <cell r="H92">
            <v>0</v>
          </cell>
          <cell r="I92">
            <v>0</v>
          </cell>
          <cell r="J92">
            <v>1.1000000000000001</v>
          </cell>
        </row>
        <row r="93">
          <cell r="B93">
            <v>1234</v>
          </cell>
          <cell r="C93" t="str">
            <v>X34</v>
          </cell>
          <cell r="D93" t="str">
            <v>Milan Stone to match X4</v>
          </cell>
          <cell r="E93" t="str">
            <v>m2</v>
          </cell>
          <cell r="H93">
            <v>0</v>
          </cell>
          <cell r="I93">
            <v>0</v>
          </cell>
          <cell r="J93">
            <v>1.1000000000000001</v>
          </cell>
        </row>
        <row r="94">
          <cell r="B94">
            <v>1235</v>
          </cell>
          <cell r="C94" t="str">
            <v>X35</v>
          </cell>
          <cell r="D94" t="str">
            <v>Solid Timber for internal feature screens</v>
          </cell>
          <cell r="E94" t="str">
            <v>m2</v>
          </cell>
          <cell r="H94">
            <v>0</v>
          </cell>
          <cell r="I94">
            <v>0</v>
          </cell>
          <cell r="J94">
            <v>1.1000000000000001</v>
          </cell>
        </row>
        <row r="95">
          <cell r="B95">
            <v>1236</v>
          </cell>
          <cell r="C95" t="str">
            <v>X36</v>
          </cell>
          <cell r="D95" t="str">
            <v>Mild Steel Capping,Weather Shield,External grade powder coating,Clour: Matt Grey</v>
          </cell>
          <cell r="E95" t="str">
            <v>m</v>
          </cell>
          <cell r="H95">
            <v>0</v>
          </cell>
          <cell r="I95">
            <v>0</v>
          </cell>
          <cell r="J95">
            <v>1.1000000000000001</v>
          </cell>
        </row>
        <row r="96">
          <cell r="B96">
            <v>1237</v>
          </cell>
          <cell r="D96" t="str">
            <v>190mm thick concrete block wall including concrete stiffener</v>
          </cell>
          <cell r="E96" t="str">
            <v>m2</v>
          </cell>
          <cell r="F96">
            <v>200</v>
          </cell>
          <cell r="G96">
            <v>110</v>
          </cell>
          <cell r="H96">
            <v>220</v>
          </cell>
          <cell r="I96">
            <v>120</v>
          </cell>
          <cell r="J96">
            <v>1.1000000000000001</v>
          </cell>
        </row>
        <row r="97">
          <cell r="B97">
            <v>1238</v>
          </cell>
          <cell r="D97" t="str">
            <v>200mm thick Q-CON block wall including concrete stiffener</v>
          </cell>
          <cell r="E97" t="str">
            <v>m2</v>
          </cell>
          <cell r="F97">
            <v>366.52000000000004</v>
          </cell>
          <cell r="G97">
            <v>130</v>
          </cell>
          <cell r="H97">
            <v>400</v>
          </cell>
          <cell r="I97">
            <v>140</v>
          </cell>
          <cell r="J97">
            <v>1.1000000000000001</v>
          </cell>
        </row>
        <row r="98">
          <cell r="B98">
            <v>1239</v>
          </cell>
          <cell r="D98" t="str">
            <v>Sand Cement Plastering</v>
          </cell>
          <cell r="E98" t="str">
            <v>m2</v>
          </cell>
          <cell r="F98">
            <v>120</v>
          </cell>
          <cell r="G98">
            <v>100</v>
          </cell>
          <cell r="H98">
            <v>130</v>
          </cell>
          <cell r="I98">
            <v>110</v>
          </cell>
          <cell r="J98">
            <v>1.1000000000000001</v>
          </cell>
        </row>
        <row r="99">
          <cell r="B99">
            <v>1240</v>
          </cell>
          <cell r="D99" t="str">
            <v>60x60 mm. Hairline Stainless Steel, Grade 316</v>
          </cell>
          <cell r="E99" t="str">
            <v>m</v>
          </cell>
          <cell r="H99">
            <v>0</v>
          </cell>
          <cell r="I99">
            <v>0</v>
          </cell>
          <cell r="J99">
            <v>1.1000000000000001</v>
          </cell>
        </row>
        <row r="100">
          <cell r="B100">
            <v>1241</v>
          </cell>
          <cell r="C100" t="str">
            <v>X37</v>
          </cell>
          <cell r="D100" t="str">
            <v>Dark blue tiles 20 x 20  mm.  With black</v>
          </cell>
          <cell r="E100" t="str">
            <v>m2</v>
          </cell>
          <cell r="F100">
            <v>3040</v>
          </cell>
          <cell r="G100">
            <v>400</v>
          </cell>
          <cell r="H100">
            <v>3340</v>
          </cell>
          <cell r="I100">
            <v>440</v>
          </cell>
          <cell r="J100">
            <v>1.1000000000000001</v>
          </cell>
        </row>
        <row r="101">
          <cell r="B101">
            <v>1242</v>
          </cell>
          <cell r="D101" t="str">
            <v>Hardwood Timber to match X31 (A)   Detail 2,  Dwg. 432</v>
          </cell>
          <cell r="E101" t="str">
            <v>m</v>
          </cell>
          <cell r="F101">
            <v>740</v>
          </cell>
          <cell r="G101">
            <v>130</v>
          </cell>
          <cell r="H101">
            <v>810</v>
          </cell>
          <cell r="I101">
            <v>140</v>
          </cell>
          <cell r="J101">
            <v>1.1000000000000001</v>
          </cell>
        </row>
        <row r="102">
          <cell r="B102">
            <v>1243</v>
          </cell>
          <cell r="D102" t="str">
            <v>Hardwood Timber to match X31 (B)   Detail 2,  Dwg. 432</v>
          </cell>
          <cell r="E102" t="str">
            <v>m</v>
          </cell>
          <cell r="F102">
            <v>430</v>
          </cell>
          <cell r="G102">
            <v>70</v>
          </cell>
          <cell r="H102">
            <v>470</v>
          </cell>
          <cell r="I102">
            <v>80</v>
          </cell>
          <cell r="J102">
            <v>1.1000000000000001</v>
          </cell>
        </row>
        <row r="103">
          <cell r="B103">
            <v>1244</v>
          </cell>
          <cell r="H103">
            <v>0</v>
          </cell>
          <cell r="I103">
            <v>0</v>
          </cell>
          <cell r="J103">
            <v>1.1000000000000001</v>
          </cell>
        </row>
        <row r="104">
          <cell r="B104">
            <v>1245</v>
          </cell>
          <cell r="D104" t="str">
            <v>Sand Stone Wall Detail. Elevation.1</v>
          </cell>
          <cell r="E104" t="str">
            <v>set.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1.1000000000000001</v>
          </cell>
        </row>
        <row r="105">
          <cell r="B105">
            <v>1246</v>
          </cell>
          <cell r="D105" t="str">
            <v>Sand Stone Wall Detail. Elevation.2</v>
          </cell>
          <cell r="E105" t="str">
            <v>set.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1.1000000000000001</v>
          </cell>
        </row>
        <row r="106">
          <cell r="B106">
            <v>1247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1.1000000000000001</v>
          </cell>
        </row>
        <row r="107">
          <cell r="B107">
            <v>1248</v>
          </cell>
          <cell r="D107" t="str">
            <v>ผนัง X.33</v>
          </cell>
          <cell r="E107" t="str">
            <v>m2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1.1000000000000001</v>
          </cell>
        </row>
        <row r="108">
          <cell r="B108">
            <v>1249</v>
          </cell>
          <cell r="D108" t="str">
            <v>ผนังทากันซึม Fosroc Nitroproof CM-120</v>
          </cell>
          <cell r="E108" t="str">
            <v>m2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1.1000000000000001</v>
          </cell>
        </row>
        <row r="109">
          <cell r="B109">
            <v>1250</v>
          </cell>
          <cell r="C109" t="str">
            <v>X18</v>
          </cell>
          <cell r="D109" t="str">
            <v>Slate Type Tile</v>
          </cell>
          <cell r="E109" t="str">
            <v>m2</v>
          </cell>
          <cell r="F109">
            <v>1650</v>
          </cell>
          <cell r="G109">
            <v>450</v>
          </cell>
          <cell r="H109">
            <v>1820</v>
          </cell>
          <cell r="I109">
            <v>500</v>
          </cell>
          <cell r="J109">
            <v>1.1000000000000001</v>
          </cell>
        </row>
        <row r="110">
          <cell r="H110">
            <v>0</v>
          </cell>
          <cell r="I110">
            <v>0</v>
          </cell>
          <cell r="J110">
            <v>1.1000000000000001</v>
          </cell>
        </row>
        <row r="111">
          <cell r="H111">
            <v>0</v>
          </cell>
          <cell r="I111">
            <v>0</v>
          </cell>
          <cell r="J111">
            <v>1.1000000000000001</v>
          </cell>
        </row>
        <row r="112">
          <cell r="B112">
            <v>1300</v>
          </cell>
          <cell r="D112" t="str">
            <v>Ceiling</v>
          </cell>
          <cell r="H112">
            <v>0</v>
          </cell>
          <cell r="I112">
            <v>0</v>
          </cell>
          <cell r="J112">
            <v>1.1000000000000001</v>
          </cell>
        </row>
        <row r="113">
          <cell r="B113">
            <v>1301</v>
          </cell>
          <cell r="D113" t="str">
            <v>9mm thick  plasterboard ceiling including framing</v>
          </cell>
          <cell r="E113" t="str">
            <v>m2</v>
          </cell>
          <cell r="F113">
            <v>240</v>
          </cell>
          <cell r="G113">
            <v>0</v>
          </cell>
          <cell r="H113">
            <v>260</v>
          </cell>
          <cell r="I113">
            <v>0</v>
          </cell>
          <cell r="J113">
            <v>1.1000000000000001</v>
          </cell>
        </row>
        <row r="114">
          <cell r="B114">
            <v>1302</v>
          </cell>
          <cell r="D114" t="str">
            <v>9mm thick Moisture plasterboard ceiling including framing</v>
          </cell>
          <cell r="E114" t="str">
            <v>m2</v>
          </cell>
          <cell r="F114">
            <v>260</v>
          </cell>
          <cell r="G114">
            <v>0</v>
          </cell>
          <cell r="H114">
            <v>290</v>
          </cell>
          <cell r="I114">
            <v>0</v>
          </cell>
          <cell r="J114">
            <v>1.1000000000000001</v>
          </cell>
        </row>
        <row r="115">
          <cell r="B115">
            <v>1303</v>
          </cell>
          <cell r="D115" t="str">
            <v>15x90mm Timber plank ceiling including framing [C6]</v>
          </cell>
          <cell r="E115" t="str">
            <v>m2</v>
          </cell>
          <cell r="H115">
            <v>0</v>
          </cell>
          <cell r="I115">
            <v>0</v>
          </cell>
          <cell r="J115">
            <v>1.1000000000000001</v>
          </cell>
        </row>
        <row r="116">
          <cell r="B116">
            <v>1304</v>
          </cell>
          <cell r="D116" t="str">
            <v xml:space="preserve">Alumnuim ceiling including framing </v>
          </cell>
          <cell r="E116" t="str">
            <v>m2</v>
          </cell>
          <cell r="F116">
            <v>1500</v>
          </cell>
          <cell r="G116">
            <v>0</v>
          </cell>
          <cell r="H116">
            <v>1650</v>
          </cell>
          <cell r="I116">
            <v>0</v>
          </cell>
          <cell r="J116">
            <v>1.1000000000000001</v>
          </cell>
        </row>
        <row r="117">
          <cell r="B117">
            <v>1305</v>
          </cell>
          <cell r="D117" t="str">
            <v>Plaster Ceiling</v>
          </cell>
          <cell r="E117" t="str">
            <v>m2</v>
          </cell>
          <cell r="F117">
            <v>120</v>
          </cell>
          <cell r="G117">
            <v>110</v>
          </cell>
          <cell r="H117">
            <v>130</v>
          </cell>
          <cell r="I117">
            <v>120</v>
          </cell>
          <cell r="J117">
            <v>1.1000000000000001</v>
          </cell>
        </row>
        <row r="118">
          <cell r="B118">
            <v>1306</v>
          </cell>
          <cell r="D118" t="str">
            <v>Drop ceiling</v>
          </cell>
          <cell r="E118" t="str">
            <v>m</v>
          </cell>
          <cell r="F118">
            <v>240</v>
          </cell>
          <cell r="G118">
            <v>0</v>
          </cell>
          <cell r="H118">
            <v>260</v>
          </cell>
          <cell r="I118">
            <v>0</v>
          </cell>
          <cell r="J118">
            <v>1.1000000000000001</v>
          </cell>
        </row>
        <row r="119">
          <cell r="B119">
            <v>1307</v>
          </cell>
          <cell r="D119" t="str">
            <v>รางระบายน้ำแอร์  ตามแบบ 5/520</v>
          </cell>
          <cell r="E119" t="str">
            <v>m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1.1000000000000001</v>
          </cell>
        </row>
        <row r="120">
          <cell r="H120">
            <v>0</v>
          </cell>
          <cell r="I120">
            <v>0</v>
          </cell>
          <cell r="J120">
            <v>1.1000000000000001</v>
          </cell>
        </row>
        <row r="121">
          <cell r="H121">
            <v>0</v>
          </cell>
          <cell r="I121">
            <v>0</v>
          </cell>
          <cell r="J121">
            <v>1.1000000000000001</v>
          </cell>
        </row>
        <row r="122">
          <cell r="H122">
            <v>0</v>
          </cell>
          <cell r="I122">
            <v>0</v>
          </cell>
          <cell r="J122">
            <v>1.1000000000000001</v>
          </cell>
        </row>
        <row r="123">
          <cell r="B123">
            <v>1400</v>
          </cell>
          <cell r="D123" t="str">
            <v>Sanitaryware</v>
          </cell>
          <cell r="H123">
            <v>0</v>
          </cell>
          <cell r="I123">
            <v>0</v>
          </cell>
          <cell r="J123">
            <v>1.1000000000000001</v>
          </cell>
        </row>
        <row r="124">
          <cell r="B124">
            <v>1401</v>
          </cell>
          <cell r="C124" t="str">
            <v>S1</v>
          </cell>
          <cell r="D124" t="str">
            <v>White Ceramic WC : Nahm Nur NM-2370-730d</v>
          </cell>
          <cell r="E124" t="str">
            <v>Set</v>
          </cell>
          <cell r="F124">
            <v>7250</v>
          </cell>
          <cell r="G124">
            <v>500</v>
          </cell>
          <cell r="H124">
            <v>7980</v>
          </cell>
          <cell r="I124">
            <v>550</v>
          </cell>
          <cell r="J124">
            <v>1.1000000000000001</v>
          </cell>
        </row>
        <row r="125">
          <cell r="B125">
            <v>1402</v>
          </cell>
          <cell r="C125" t="str">
            <v>S2</v>
          </cell>
          <cell r="D125" t="str">
            <v>Washbasin : Nahm Nur drop-in NM-5701</v>
          </cell>
          <cell r="E125" t="str">
            <v>Set</v>
          </cell>
          <cell r="F125">
            <v>4750</v>
          </cell>
          <cell r="G125">
            <v>400</v>
          </cell>
          <cell r="H125">
            <v>5230</v>
          </cell>
          <cell r="I125">
            <v>440</v>
          </cell>
          <cell r="J125">
            <v>1.1000000000000001</v>
          </cell>
        </row>
        <row r="126">
          <cell r="B126">
            <v>1403</v>
          </cell>
          <cell r="C126" t="str">
            <v>S3</v>
          </cell>
          <cell r="D126" t="str">
            <v>Not Used</v>
          </cell>
          <cell r="E126" t="str">
            <v>Set</v>
          </cell>
          <cell r="H126">
            <v>0</v>
          </cell>
          <cell r="I126">
            <v>0</v>
          </cell>
          <cell r="J126">
            <v>1.1000000000000001</v>
          </cell>
        </row>
        <row r="127">
          <cell r="B127">
            <v>1404</v>
          </cell>
          <cell r="C127" t="str">
            <v>S4</v>
          </cell>
          <cell r="D127" t="str">
            <v>Washhand Basin Mixer : Fima Carlo Frattini Art.No.5F3.44.1HCR</v>
          </cell>
          <cell r="E127" t="str">
            <v>Set</v>
          </cell>
          <cell r="F127">
            <v>10625</v>
          </cell>
          <cell r="G127">
            <v>300</v>
          </cell>
          <cell r="H127">
            <v>11690</v>
          </cell>
          <cell r="I127">
            <v>330</v>
          </cell>
          <cell r="J127">
            <v>1.1000000000000001</v>
          </cell>
        </row>
        <row r="128">
          <cell r="B128">
            <v>1405</v>
          </cell>
          <cell r="C128" t="str">
            <v>S5</v>
          </cell>
          <cell r="D128" t="str">
            <v>Not Used</v>
          </cell>
          <cell r="E128" t="str">
            <v>Set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1.1000000000000001</v>
          </cell>
        </row>
        <row r="129">
          <cell r="B129">
            <v>1406</v>
          </cell>
          <cell r="C129" t="str">
            <v>S6</v>
          </cell>
          <cell r="D129" t="str">
            <v>Not Used</v>
          </cell>
          <cell r="E129" t="str">
            <v>Set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1.1000000000000001</v>
          </cell>
        </row>
        <row r="130">
          <cell r="B130">
            <v>1407</v>
          </cell>
          <cell r="C130" t="str">
            <v>S7</v>
          </cell>
          <cell r="D130" t="str">
            <v>Not Used</v>
          </cell>
          <cell r="E130" t="str">
            <v>Set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1.1000000000000001</v>
          </cell>
        </row>
        <row r="131">
          <cell r="B131">
            <v>1408</v>
          </cell>
          <cell r="C131" t="str">
            <v>S8</v>
          </cell>
          <cell r="D131" t="str">
            <v>Not Used</v>
          </cell>
          <cell r="E131" t="str">
            <v>Set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1.1000000000000001</v>
          </cell>
        </row>
        <row r="132">
          <cell r="B132">
            <v>1409</v>
          </cell>
          <cell r="C132" t="str">
            <v>S9</v>
          </cell>
          <cell r="D132" t="str">
            <v>Not Used</v>
          </cell>
          <cell r="E132" t="str">
            <v>Set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1.1000000000000001</v>
          </cell>
        </row>
        <row r="133">
          <cell r="B133">
            <v>1410</v>
          </cell>
          <cell r="C133" t="str">
            <v>S10</v>
          </cell>
          <cell r="D133" t="str">
            <v>Not Used</v>
          </cell>
          <cell r="E133" t="str">
            <v>Set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1.1000000000000001</v>
          </cell>
        </row>
        <row r="134">
          <cell r="B134">
            <v>1411</v>
          </cell>
          <cell r="C134" t="str">
            <v>S11</v>
          </cell>
          <cell r="D134" t="str">
            <v>Not Used</v>
          </cell>
          <cell r="E134" t="str">
            <v>Set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1.1000000000000001</v>
          </cell>
        </row>
        <row r="135">
          <cell r="B135">
            <v>1412</v>
          </cell>
          <cell r="C135" t="str">
            <v>S12</v>
          </cell>
          <cell r="D135" t="str">
            <v>Not Used</v>
          </cell>
          <cell r="E135" t="str">
            <v>Set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1.1000000000000001</v>
          </cell>
        </row>
        <row r="136">
          <cell r="B136">
            <v>1413</v>
          </cell>
          <cell r="C136" t="str">
            <v>S13</v>
          </cell>
          <cell r="D136" t="str">
            <v>Shower Mixer : Fima Carlo Frattini Art.No.5F5.50.3CR</v>
          </cell>
          <cell r="E136" t="str">
            <v>Set</v>
          </cell>
          <cell r="F136">
            <v>4156.5</v>
          </cell>
          <cell r="G136">
            <v>200</v>
          </cell>
          <cell r="H136">
            <v>4570</v>
          </cell>
          <cell r="I136">
            <v>220</v>
          </cell>
          <cell r="J136">
            <v>1.1000000000000001</v>
          </cell>
        </row>
        <row r="137">
          <cell r="B137">
            <v>1414</v>
          </cell>
          <cell r="C137" t="str">
            <v>S14</v>
          </cell>
          <cell r="D137" t="str">
            <v>Ceramic Washbasin : Nahm Dew drop-in NM-5111</v>
          </cell>
          <cell r="E137" t="str">
            <v>Set</v>
          </cell>
          <cell r="F137">
            <v>4675</v>
          </cell>
          <cell r="G137">
            <v>400</v>
          </cell>
          <cell r="H137">
            <v>5140</v>
          </cell>
          <cell r="I137">
            <v>440</v>
          </cell>
          <cell r="J137">
            <v>1.1000000000000001</v>
          </cell>
        </row>
        <row r="138">
          <cell r="B138">
            <v>1415</v>
          </cell>
          <cell r="C138" t="str">
            <v>S15</v>
          </cell>
          <cell r="D138" t="str">
            <v>Not Used</v>
          </cell>
          <cell r="E138" t="str">
            <v>Set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1.1000000000000001</v>
          </cell>
        </row>
        <row r="139">
          <cell r="B139">
            <v>1416</v>
          </cell>
          <cell r="C139" t="str">
            <v>S16</v>
          </cell>
          <cell r="D139" t="str">
            <v>Not Used</v>
          </cell>
          <cell r="E139" t="str">
            <v>Set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1.1000000000000001</v>
          </cell>
        </row>
        <row r="140">
          <cell r="B140">
            <v>1417</v>
          </cell>
          <cell r="C140" t="str">
            <v>S17</v>
          </cell>
          <cell r="D140" t="str">
            <v>Not Used</v>
          </cell>
          <cell r="E140" t="str">
            <v>Set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1.1000000000000001</v>
          </cell>
        </row>
        <row r="141">
          <cell r="B141">
            <v>1418</v>
          </cell>
          <cell r="C141" t="str">
            <v>S18</v>
          </cell>
          <cell r="D141" t="str">
            <v>Not Used</v>
          </cell>
          <cell r="E141" t="str">
            <v>Set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1.1000000000000001</v>
          </cell>
        </row>
        <row r="142">
          <cell r="B142">
            <v>1419</v>
          </cell>
          <cell r="C142" t="str">
            <v>S19</v>
          </cell>
          <cell r="D142" t="str">
            <v>Overhead Shower : Cristina Rain Showrr Modern Ref.No.170648 ST</v>
          </cell>
          <cell r="E142" t="str">
            <v>Set</v>
          </cell>
          <cell r="F142">
            <v>9260</v>
          </cell>
          <cell r="G142">
            <v>300</v>
          </cell>
          <cell r="H142">
            <v>10190</v>
          </cell>
          <cell r="I142">
            <v>330</v>
          </cell>
          <cell r="J142">
            <v>1.1000000000000001</v>
          </cell>
        </row>
        <row r="143">
          <cell r="B143">
            <v>1420</v>
          </cell>
          <cell r="C143" t="str">
            <v>S20</v>
          </cell>
          <cell r="D143" t="str">
            <v>Washhand Basin Mixer : Teknobili Ref.No.178</v>
          </cell>
          <cell r="E143" t="str">
            <v>Set</v>
          </cell>
          <cell r="H143">
            <v>0</v>
          </cell>
          <cell r="I143">
            <v>0</v>
          </cell>
          <cell r="J143">
            <v>1.1000000000000001</v>
          </cell>
        </row>
        <row r="144">
          <cell r="B144">
            <v>1421</v>
          </cell>
          <cell r="C144" t="str">
            <v>S21</v>
          </cell>
          <cell r="E144" t="str">
            <v>Set</v>
          </cell>
          <cell r="H144">
            <v>0</v>
          </cell>
          <cell r="I144">
            <v>0</v>
          </cell>
          <cell r="J144">
            <v>1.1000000000000001</v>
          </cell>
        </row>
        <row r="145">
          <cell r="B145">
            <v>1422</v>
          </cell>
          <cell r="C145" t="str">
            <v>S22</v>
          </cell>
          <cell r="D145" t="str">
            <v>Shower Tray : 800x800 mm.</v>
          </cell>
          <cell r="E145" t="str">
            <v>Set</v>
          </cell>
          <cell r="F145">
            <v>7780</v>
          </cell>
          <cell r="G145">
            <v>3820</v>
          </cell>
          <cell r="H145">
            <v>8950</v>
          </cell>
          <cell r="I145">
            <v>4390</v>
          </cell>
          <cell r="J145">
            <v>1.1499999999999999</v>
          </cell>
        </row>
        <row r="146">
          <cell r="B146">
            <v>1423</v>
          </cell>
          <cell r="C146" t="str">
            <v>S23</v>
          </cell>
          <cell r="D146" t="str">
            <v>Shower Tray : 1000x1000 mm.</v>
          </cell>
          <cell r="E146" t="str">
            <v>Set</v>
          </cell>
          <cell r="F146">
            <v>24780</v>
          </cell>
          <cell r="G146">
            <v>1000</v>
          </cell>
          <cell r="H146">
            <v>27260</v>
          </cell>
          <cell r="I146">
            <v>1100</v>
          </cell>
          <cell r="J146">
            <v>1.1000000000000001</v>
          </cell>
        </row>
        <row r="147">
          <cell r="B147">
            <v>1424</v>
          </cell>
          <cell r="C147" t="str">
            <v>S24</v>
          </cell>
          <cell r="D147" t="str">
            <v>Shower Set : Christina Ref.No.AC542 Shower rail</v>
          </cell>
          <cell r="E147" t="str">
            <v>Set</v>
          </cell>
          <cell r="F147">
            <v>41000</v>
          </cell>
          <cell r="G147">
            <v>1500</v>
          </cell>
          <cell r="H147">
            <v>45100</v>
          </cell>
          <cell r="I147">
            <v>1650</v>
          </cell>
          <cell r="J147">
            <v>1.1000000000000001</v>
          </cell>
        </row>
        <row r="148">
          <cell r="B148">
            <v>1425</v>
          </cell>
          <cell r="C148" t="str">
            <v>S25</v>
          </cell>
          <cell r="D148" t="str">
            <v>Shower Tray : 1200x750 mm.</v>
          </cell>
          <cell r="E148" t="str">
            <v>Set</v>
          </cell>
          <cell r="F148">
            <v>40000</v>
          </cell>
          <cell r="G148">
            <v>1000</v>
          </cell>
          <cell r="H148">
            <v>44000</v>
          </cell>
          <cell r="I148">
            <v>1100</v>
          </cell>
          <cell r="J148">
            <v>1.1000000000000001</v>
          </cell>
        </row>
        <row r="149">
          <cell r="B149">
            <v>1426</v>
          </cell>
          <cell r="C149" t="str">
            <v>S26</v>
          </cell>
          <cell r="D149" t="str">
            <v>Uniral</v>
          </cell>
          <cell r="E149" t="str">
            <v>Set</v>
          </cell>
          <cell r="H149">
            <v>0</v>
          </cell>
          <cell r="I149">
            <v>0</v>
          </cell>
          <cell r="J149">
            <v>1.1000000000000001</v>
          </cell>
        </row>
        <row r="150">
          <cell r="B150">
            <v>1427</v>
          </cell>
          <cell r="C150" t="str">
            <v>S27</v>
          </cell>
          <cell r="D150" t="str">
            <v>Washbasin : For Maid's quarter bathroom</v>
          </cell>
          <cell r="E150" t="str">
            <v>Set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1.1000000000000001</v>
          </cell>
        </row>
        <row r="151">
          <cell r="B151">
            <v>1428</v>
          </cell>
          <cell r="C151" t="str">
            <v>S28</v>
          </cell>
          <cell r="D151" t="str">
            <v>Lavatory mixing faucet: For Maid's quarter bathroom</v>
          </cell>
          <cell r="E151" t="str">
            <v>Set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1.1000000000000001</v>
          </cell>
        </row>
        <row r="152">
          <cell r="B152">
            <v>1429</v>
          </cell>
          <cell r="C152" t="str">
            <v>S29</v>
          </cell>
          <cell r="D152" t="str">
            <v>Zorra Bathtub : Terazzo Bathtub and Vanity Store - Freestanding bath tube , Size : 1700x1000x500mm.</v>
          </cell>
          <cell r="E152" t="str">
            <v>Set</v>
          </cell>
          <cell r="F152">
            <v>95000</v>
          </cell>
          <cell r="G152">
            <v>5000</v>
          </cell>
          <cell r="H152">
            <v>142500</v>
          </cell>
          <cell r="I152">
            <v>7500</v>
          </cell>
          <cell r="J152">
            <v>1.5</v>
          </cell>
        </row>
        <row r="153">
          <cell r="B153">
            <v>1430</v>
          </cell>
          <cell r="C153" t="str">
            <v>S30</v>
          </cell>
          <cell r="D153" t="str">
            <v>Not Used</v>
          </cell>
          <cell r="E153" t="str">
            <v>Set</v>
          </cell>
          <cell r="H153">
            <v>0</v>
          </cell>
          <cell r="I153">
            <v>0</v>
          </cell>
          <cell r="J153">
            <v>1.1000000000000001</v>
          </cell>
        </row>
        <row r="154">
          <cell r="B154">
            <v>1431</v>
          </cell>
          <cell r="C154" t="str">
            <v>S31</v>
          </cell>
          <cell r="D154" t="str">
            <v>Not Used</v>
          </cell>
          <cell r="E154" t="str">
            <v>Set</v>
          </cell>
          <cell r="H154">
            <v>0</v>
          </cell>
          <cell r="I154">
            <v>0</v>
          </cell>
          <cell r="J154">
            <v>1.1000000000000001</v>
          </cell>
        </row>
        <row r="155">
          <cell r="B155">
            <v>1432</v>
          </cell>
          <cell r="C155" t="str">
            <v>S32</v>
          </cell>
          <cell r="D155" t="str">
            <v>Not Used</v>
          </cell>
          <cell r="E155" t="str">
            <v>Set</v>
          </cell>
          <cell r="H155">
            <v>0</v>
          </cell>
          <cell r="I155">
            <v>0</v>
          </cell>
          <cell r="J155">
            <v>1.1000000000000001</v>
          </cell>
        </row>
        <row r="156">
          <cell r="B156">
            <v>1433</v>
          </cell>
          <cell r="C156" t="str">
            <v>S33</v>
          </cell>
          <cell r="D156" t="str">
            <v>Not Used</v>
          </cell>
          <cell r="E156" t="str">
            <v>Set</v>
          </cell>
          <cell r="H156">
            <v>0</v>
          </cell>
          <cell r="I156">
            <v>0</v>
          </cell>
          <cell r="J156">
            <v>1.1000000000000001</v>
          </cell>
        </row>
        <row r="157">
          <cell r="B157">
            <v>1434</v>
          </cell>
          <cell r="C157" t="str">
            <v>S34</v>
          </cell>
          <cell r="D157" t="str">
            <v>Not Used</v>
          </cell>
          <cell r="E157" t="str">
            <v>Set</v>
          </cell>
          <cell r="H157">
            <v>0</v>
          </cell>
          <cell r="I157">
            <v>0</v>
          </cell>
          <cell r="J157">
            <v>1.1000000000000001</v>
          </cell>
        </row>
        <row r="158">
          <cell r="B158">
            <v>1435</v>
          </cell>
          <cell r="C158" t="str">
            <v>S35</v>
          </cell>
          <cell r="D158" t="str">
            <v>D-line Toilet Paper Dispenser : Satin Stailess steel dispemser with white PVC wall mount With pre-drilled holes for countersunk dia 3.5mm.comes without screws.Ref.14.7055.02.140</v>
          </cell>
          <cell r="E158" t="str">
            <v>Set</v>
          </cell>
          <cell r="F158">
            <v>3020</v>
          </cell>
          <cell r="G158">
            <v>150</v>
          </cell>
          <cell r="H158">
            <v>3320</v>
          </cell>
          <cell r="I158">
            <v>170</v>
          </cell>
          <cell r="J158">
            <v>1.1000000000000001</v>
          </cell>
        </row>
        <row r="159">
          <cell r="B159">
            <v>1436</v>
          </cell>
          <cell r="C159" t="str">
            <v>S36</v>
          </cell>
          <cell r="D159" t="str">
            <v>Freestanding Bath Mixer Shower : Fima Carlo Frattini Chrome Finish,877hx120wx1201l(mm.) inc.baseplase Ref.Art.3444</v>
          </cell>
          <cell r="E159" t="str">
            <v>Set</v>
          </cell>
          <cell r="F159">
            <v>42000</v>
          </cell>
          <cell r="G159">
            <v>1500</v>
          </cell>
          <cell r="H159">
            <v>46200</v>
          </cell>
          <cell r="I159">
            <v>1650</v>
          </cell>
          <cell r="J159">
            <v>1.1000000000000001</v>
          </cell>
        </row>
        <row r="160">
          <cell r="B160">
            <v>1437</v>
          </cell>
          <cell r="C160" t="str">
            <v>S37</v>
          </cell>
          <cell r="D160" t="str">
            <v>Whitestone Washbasin : For Powder Rooom 400x250x145 mm.</v>
          </cell>
          <cell r="E160" t="str">
            <v>Set</v>
          </cell>
          <cell r="H160">
            <v>0</v>
          </cell>
          <cell r="I160">
            <v>0</v>
          </cell>
          <cell r="J160">
            <v>1.1000000000000001</v>
          </cell>
        </row>
        <row r="161">
          <cell r="B161">
            <v>1438</v>
          </cell>
          <cell r="C161" t="str">
            <v>S38</v>
          </cell>
          <cell r="D161" t="str">
            <v>800x1000mm.Miror glass,6mm thick,Bonded to 12 mm Waterproof plywood backing</v>
          </cell>
          <cell r="E161" t="str">
            <v>Set</v>
          </cell>
          <cell r="F161">
            <v>1500</v>
          </cell>
          <cell r="G161">
            <v>650</v>
          </cell>
          <cell r="H161">
            <v>1650</v>
          </cell>
          <cell r="I161">
            <v>720</v>
          </cell>
          <cell r="J161">
            <v>1.1000000000000001</v>
          </cell>
        </row>
        <row r="162">
          <cell r="B162">
            <v>1439</v>
          </cell>
          <cell r="C162" t="str">
            <v>S39</v>
          </cell>
          <cell r="D162" t="str">
            <v>1200x1000mm.Miror Miror glass,6mm thick,Bonded to 12 mm Waterproof plywood backing</v>
          </cell>
          <cell r="E162" t="str">
            <v>Set</v>
          </cell>
          <cell r="F162">
            <v>2250</v>
          </cell>
          <cell r="G162">
            <v>950</v>
          </cell>
          <cell r="H162">
            <v>2480</v>
          </cell>
          <cell r="I162">
            <v>1050</v>
          </cell>
          <cell r="J162">
            <v>1.1000000000000001</v>
          </cell>
        </row>
        <row r="163">
          <cell r="B163">
            <v>1440</v>
          </cell>
          <cell r="C163" t="str">
            <v>S40</v>
          </cell>
          <cell r="D163" t="str">
            <v>1300x1000mm.Miror Miror glass,6mm thick,Bonded to 12 mm Waterproof plywood backing</v>
          </cell>
          <cell r="E163" t="str">
            <v>Set</v>
          </cell>
          <cell r="F163">
            <v>2450</v>
          </cell>
          <cell r="G163">
            <v>1050</v>
          </cell>
          <cell r="H163">
            <v>2700</v>
          </cell>
          <cell r="I163">
            <v>1160</v>
          </cell>
          <cell r="J163">
            <v>1.1000000000000001</v>
          </cell>
        </row>
        <row r="164">
          <cell r="B164">
            <v>1441</v>
          </cell>
          <cell r="C164" t="str">
            <v>S41</v>
          </cell>
          <cell r="D164" t="str">
            <v>1700x1000mm.Miror Miror glass,6mm thick,Bonded to 12 mm Waterproof plywood backing</v>
          </cell>
          <cell r="E164" t="str">
            <v>Set</v>
          </cell>
          <cell r="F164">
            <v>3200</v>
          </cell>
          <cell r="G164">
            <v>1350</v>
          </cell>
          <cell r="H164">
            <v>3520</v>
          </cell>
          <cell r="I164">
            <v>1490</v>
          </cell>
          <cell r="J164">
            <v>1.1000000000000001</v>
          </cell>
        </row>
        <row r="165">
          <cell r="B165">
            <v>1442</v>
          </cell>
          <cell r="C165" t="str">
            <v>S42</v>
          </cell>
          <cell r="D165" t="str">
            <v>700x1000mm.Miror Miror glass,6mm thick,Bonded to 12 mm Waterproof plywood backing</v>
          </cell>
          <cell r="E165" t="str">
            <v>Set</v>
          </cell>
          <cell r="F165">
            <v>1500</v>
          </cell>
          <cell r="G165">
            <v>650</v>
          </cell>
          <cell r="H165">
            <v>1650</v>
          </cell>
          <cell r="I165">
            <v>720</v>
          </cell>
          <cell r="J165">
            <v>1.1000000000000001</v>
          </cell>
        </row>
        <row r="166">
          <cell r="B166">
            <v>1443</v>
          </cell>
          <cell r="C166" t="str">
            <v>S43</v>
          </cell>
          <cell r="D166" t="str">
            <v>1000x1000mm.Miror Miror glass,6mm thick,Bonded to 12 mm Waterproof plywood backing</v>
          </cell>
          <cell r="E166" t="str">
            <v>Set</v>
          </cell>
          <cell r="F166">
            <v>1900</v>
          </cell>
          <cell r="G166">
            <v>800</v>
          </cell>
          <cell r="H166">
            <v>2090</v>
          </cell>
          <cell r="I166">
            <v>880</v>
          </cell>
          <cell r="J166">
            <v>1.1000000000000001</v>
          </cell>
        </row>
        <row r="167">
          <cell r="B167">
            <v>1444</v>
          </cell>
          <cell r="C167" t="str">
            <v>S44</v>
          </cell>
          <cell r="D167" t="str">
            <v>1300x1000mm.Miror Miror glass,6mm thick,Bonded to 12 mm Waterproof plywood backing</v>
          </cell>
          <cell r="E167" t="str">
            <v>Set</v>
          </cell>
          <cell r="F167">
            <v>2450</v>
          </cell>
          <cell r="G167">
            <v>1050</v>
          </cell>
          <cell r="H167">
            <v>2700</v>
          </cell>
          <cell r="I167">
            <v>1160</v>
          </cell>
          <cell r="J167">
            <v>1.1000000000000001</v>
          </cell>
        </row>
        <row r="168">
          <cell r="B168">
            <v>1445</v>
          </cell>
          <cell r="C168" t="str">
            <v>S45</v>
          </cell>
          <cell r="D168" t="str">
            <v>TOP COUNTER  600x800 mm.</v>
          </cell>
          <cell r="E168" t="str">
            <v>Set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1.1000000000000001</v>
          </cell>
        </row>
        <row r="169">
          <cell r="B169">
            <v>1446</v>
          </cell>
          <cell r="C169" t="str">
            <v>S46</v>
          </cell>
          <cell r="D169" t="str">
            <v>ตู้ใต้เคาน์เตอร์  600x800mm.</v>
          </cell>
          <cell r="E169" t="str">
            <v>Set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1.1000000000000001</v>
          </cell>
        </row>
        <row r="170">
          <cell r="B170">
            <v>1447</v>
          </cell>
          <cell r="D170" t="str">
            <v>Sanitaryware for maid room</v>
          </cell>
        </row>
        <row r="171">
          <cell r="B171">
            <v>1448</v>
          </cell>
          <cell r="C171" t="str">
            <v>S47</v>
          </cell>
          <cell r="D171" t="str">
            <v>White Ceramic WC : Cotto C-1150</v>
          </cell>
          <cell r="E171" t="str">
            <v>Set</v>
          </cell>
          <cell r="F171">
            <v>5700</v>
          </cell>
          <cell r="G171">
            <v>600</v>
          </cell>
          <cell r="H171">
            <v>6270</v>
          </cell>
          <cell r="I171">
            <v>660</v>
          </cell>
          <cell r="J171">
            <v>1.1000000000000001</v>
          </cell>
        </row>
        <row r="172">
          <cell r="B172">
            <v>1449</v>
          </cell>
          <cell r="C172" t="str">
            <v>S48</v>
          </cell>
          <cell r="D172" t="str">
            <v>Washbasin : Cotto C-005</v>
          </cell>
          <cell r="E172" t="str">
            <v>Set</v>
          </cell>
          <cell r="F172">
            <v>1800</v>
          </cell>
          <cell r="G172">
            <v>400</v>
          </cell>
          <cell r="H172">
            <v>1980</v>
          </cell>
          <cell r="I172">
            <v>440</v>
          </cell>
          <cell r="J172">
            <v>1.1000000000000001</v>
          </cell>
        </row>
        <row r="173">
          <cell r="B173">
            <v>1450</v>
          </cell>
          <cell r="C173" t="str">
            <v>S49</v>
          </cell>
          <cell r="D173" t="str">
            <v>Washhand Basin Mixer : Cotto CT-160C8N(HM)</v>
          </cell>
          <cell r="E173" t="str">
            <v>Set</v>
          </cell>
          <cell r="F173">
            <v>650</v>
          </cell>
          <cell r="G173">
            <v>50</v>
          </cell>
          <cell r="H173">
            <v>720</v>
          </cell>
          <cell r="I173">
            <v>60</v>
          </cell>
          <cell r="J173">
            <v>1.1000000000000001</v>
          </cell>
        </row>
        <row r="174">
          <cell r="B174">
            <v>1451</v>
          </cell>
          <cell r="C174" t="str">
            <v>S50</v>
          </cell>
          <cell r="D174" t="str">
            <v>Shower Set : Cotto CT-370C8NS17(HM)</v>
          </cell>
          <cell r="E174" t="str">
            <v>Set</v>
          </cell>
          <cell r="F174">
            <v>1200</v>
          </cell>
          <cell r="G174">
            <v>350</v>
          </cell>
          <cell r="H174">
            <v>1320</v>
          </cell>
          <cell r="I174">
            <v>390</v>
          </cell>
          <cell r="J174">
            <v>1.1000000000000001</v>
          </cell>
        </row>
        <row r="175">
          <cell r="B175">
            <v>1452</v>
          </cell>
          <cell r="C175" t="str">
            <v>S51</v>
          </cell>
          <cell r="D175" t="str">
            <v>Mirror Size. 800 x 1000 mm.</v>
          </cell>
          <cell r="E175" t="str">
            <v>Set</v>
          </cell>
          <cell r="F175">
            <v>650</v>
          </cell>
          <cell r="G175">
            <v>100</v>
          </cell>
          <cell r="H175">
            <v>720</v>
          </cell>
          <cell r="I175">
            <v>110</v>
          </cell>
          <cell r="J175">
            <v>1.1000000000000001</v>
          </cell>
        </row>
        <row r="176">
          <cell r="B176">
            <v>1453</v>
          </cell>
          <cell r="C176" t="str">
            <v>S52</v>
          </cell>
          <cell r="D176" t="str">
            <v>Shower Spray : Cotto CT-667N</v>
          </cell>
          <cell r="E176" t="str">
            <v>Set</v>
          </cell>
          <cell r="F176">
            <v>320</v>
          </cell>
          <cell r="G176">
            <v>50</v>
          </cell>
          <cell r="H176">
            <v>350</v>
          </cell>
          <cell r="I176">
            <v>60</v>
          </cell>
          <cell r="J176">
            <v>1.1000000000000001</v>
          </cell>
        </row>
        <row r="177">
          <cell r="B177">
            <v>1454</v>
          </cell>
          <cell r="C177" t="str">
            <v>S53</v>
          </cell>
          <cell r="D177" t="str">
            <v>P-Trap : Cotto CT-663(HM)</v>
          </cell>
          <cell r="E177" t="str">
            <v>Set</v>
          </cell>
          <cell r="F177">
            <v>250</v>
          </cell>
          <cell r="G177">
            <v>50</v>
          </cell>
          <cell r="H177">
            <v>280</v>
          </cell>
          <cell r="I177">
            <v>60</v>
          </cell>
          <cell r="J177">
            <v>1.1000000000000001</v>
          </cell>
        </row>
        <row r="178"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1.1000000000000001</v>
          </cell>
        </row>
        <row r="182">
          <cell r="H182" t="str">
            <v>Revision1</v>
          </cell>
          <cell r="J182">
            <v>1.1000000000000001</v>
          </cell>
        </row>
        <row r="183">
          <cell r="B183">
            <v>150000</v>
          </cell>
          <cell r="D183" t="str">
            <v>Doors and Windows</v>
          </cell>
          <cell r="H183" t="str">
            <v>mat</v>
          </cell>
          <cell r="I183" t="str">
            <v>lab</v>
          </cell>
          <cell r="J183">
            <v>1.1000000000000001</v>
          </cell>
        </row>
        <row r="184">
          <cell r="B184">
            <v>150101</v>
          </cell>
          <cell r="C184" t="str">
            <v>D101</v>
          </cell>
          <cell r="D184" t="str">
            <v>3000w x 2485hPair of Aluminium frame sliding glass doors in Aluminium frame</v>
          </cell>
          <cell r="E184" t="str">
            <v>Set</v>
          </cell>
          <cell r="F184">
            <v>66957</v>
          </cell>
          <cell r="G184">
            <v>6695.7000000000007</v>
          </cell>
          <cell r="H184">
            <v>66960</v>
          </cell>
          <cell r="I184">
            <v>6700</v>
          </cell>
          <cell r="J184">
            <v>1</v>
          </cell>
        </row>
        <row r="185">
          <cell r="B185">
            <v>150102</v>
          </cell>
          <cell r="C185" t="str">
            <v>D102</v>
          </cell>
          <cell r="D185" t="str">
            <v>3000w x 2485hPair of Aluminium frame sliding glass doors in Aluminium frame</v>
          </cell>
          <cell r="E185" t="str">
            <v>Set</v>
          </cell>
          <cell r="F185">
            <v>66957</v>
          </cell>
          <cell r="G185">
            <v>6695.7000000000007</v>
          </cell>
          <cell r="H185">
            <v>66960</v>
          </cell>
          <cell r="I185">
            <v>6700</v>
          </cell>
          <cell r="J185">
            <v>1</v>
          </cell>
        </row>
        <row r="186">
          <cell r="B186">
            <v>150103</v>
          </cell>
          <cell r="C186" t="str">
            <v>D103</v>
          </cell>
          <cell r="D186" t="str">
            <v>3000w x 2485hPair of Aluminium frame sliding glass doors in Aluminium frame</v>
          </cell>
          <cell r="E186" t="str">
            <v>Set</v>
          </cell>
          <cell r="F186">
            <v>66957</v>
          </cell>
          <cell r="G186">
            <v>6695.7000000000007</v>
          </cell>
          <cell r="H186">
            <v>66960</v>
          </cell>
          <cell r="I186">
            <v>6700</v>
          </cell>
          <cell r="J186">
            <v>1</v>
          </cell>
        </row>
        <row r="187">
          <cell r="B187">
            <v>150104</v>
          </cell>
          <cell r="C187" t="str">
            <v>D104</v>
          </cell>
          <cell r="D187" t="str">
            <v>3000w x 2485hPair of Aluminium frame sliding glass doors in Aluminium frame</v>
          </cell>
          <cell r="E187" t="str">
            <v>Set</v>
          </cell>
          <cell r="F187">
            <v>66957</v>
          </cell>
          <cell r="G187">
            <v>6695.7000000000007</v>
          </cell>
          <cell r="H187">
            <v>66960</v>
          </cell>
          <cell r="I187">
            <v>6700</v>
          </cell>
          <cell r="J187">
            <v>1</v>
          </cell>
        </row>
        <row r="188">
          <cell r="B188">
            <v>150105</v>
          </cell>
          <cell r="C188" t="str">
            <v>D105</v>
          </cell>
          <cell r="D188" t="str">
            <v>3000w x 2485hPair of Aluminium frame sliding glass doors in Aluminium frame</v>
          </cell>
          <cell r="E188" t="str">
            <v>Set</v>
          </cell>
          <cell r="F188">
            <v>66957</v>
          </cell>
          <cell r="G188">
            <v>6695.7000000000007</v>
          </cell>
          <cell r="H188">
            <v>66960</v>
          </cell>
          <cell r="I188">
            <v>6700</v>
          </cell>
          <cell r="J188">
            <v>1</v>
          </cell>
        </row>
        <row r="189">
          <cell r="B189">
            <v>150106</v>
          </cell>
          <cell r="C189" t="str">
            <v>D106</v>
          </cell>
          <cell r="D189" t="str">
            <v>3000w x 2485hPair of Aluminium frame sliding glass doors in Aluminium frame</v>
          </cell>
          <cell r="E189" t="str">
            <v>Set</v>
          </cell>
          <cell r="F189">
            <v>66957</v>
          </cell>
          <cell r="G189">
            <v>6695.7000000000007</v>
          </cell>
          <cell r="H189">
            <v>66960</v>
          </cell>
          <cell r="I189">
            <v>6700</v>
          </cell>
          <cell r="J189">
            <v>1</v>
          </cell>
        </row>
        <row r="190">
          <cell r="B190">
            <v>150107</v>
          </cell>
          <cell r="C190" t="str">
            <v>D107</v>
          </cell>
          <cell r="D190" t="str">
            <v>3000w x 2485hPair of Aluminium frame sliding glass doors in Aluminium frame</v>
          </cell>
          <cell r="E190" t="str">
            <v>Set</v>
          </cell>
          <cell r="F190">
            <v>66957</v>
          </cell>
          <cell r="G190">
            <v>6695.7000000000007</v>
          </cell>
          <cell r="H190">
            <v>66960</v>
          </cell>
          <cell r="I190">
            <v>6700</v>
          </cell>
          <cell r="J190">
            <v>1</v>
          </cell>
        </row>
        <row r="191">
          <cell r="B191">
            <v>150108</v>
          </cell>
          <cell r="C191" t="str">
            <v>D108</v>
          </cell>
          <cell r="D191" t="str">
            <v>3000w x 2485hPair of Aluminium frame sliding glass doors in Aluminium frame</v>
          </cell>
          <cell r="E191" t="str">
            <v>Set</v>
          </cell>
          <cell r="F191">
            <v>66957</v>
          </cell>
          <cell r="G191">
            <v>6695.7000000000007</v>
          </cell>
          <cell r="H191">
            <v>66960</v>
          </cell>
          <cell r="I191">
            <v>6700</v>
          </cell>
          <cell r="J191">
            <v>1</v>
          </cell>
        </row>
        <row r="192">
          <cell r="B192">
            <v>150109</v>
          </cell>
          <cell r="C192" t="str">
            <v>D109</v>
          </cell>
          <cell r="D192" t="str">
            <v>900w x 2100hFrameless glass door with X1 frame and acoustic seal with X1 frame</v>
          </cell>
          <cell r="E192" t="str">
            <v>Set</v>
          </cell>
          <cell r="F192">
            <v>48110</v>
          </cell>
          <cell r="G192">
            <v>2600</v>
          </cell>
          <cell r="H192">
            <v>50520</v>
          </cell>
          <cell r="I192">
            <v>2730</v>
          </cell>
          <cell r="J192">
            <v>1.05</v>
          </cell>
        </row>
        <row r="193">
          <cell r="B193">
            <v>150110</v>
          </cell>
          <cell r="C193" t="str">
            <v>D121</v>
          </cell>
          <cell r="D193" t="str">
            <v>3000w x 2205hPair of Aluminium frame sliding glass doors in Aluminium frame</v>
          </cell>
          <cell r="E193" t="str">
            <v>Set</v>
          </cell>
          <cell r="F193">
            <v>63674</v>
          </cell>
          <cell r="G193">
            <v>6367.4000000000005</v>
          </cell>
          <cell r="H193">
            <v>63670</v>
          </cell>
          <cell r="I193">
            <v>6370</v>
          </cell>
          <cell r="J193">
            <v>1</v>
          </cell>
        </row>
        <row r="194">
          <cell r="B194">
            <v>150111</v>
          </cell>
          <cell r="C194" t="str">
            <v>D122</v>
          </cell>
          <cell r="D194" t="str">
            <v>3000w x 2205hPair of Aluminium frame sliding glass doors in Aluminium frame</v>
          </cell>
          <cell r="E194" t="str">
            <v>Set</v>
          </cell>
          <cell r="F194">
            <v>63674</v>
          </cell>
          <cell r="G194">
            <v>6367.4000000000005</v>
          </cell>
          <cell r="H194">
            <v>63670</v>
          </cell>
          <cell r="I194">
            <v>6370</v>
          </cell>
          <cell r="J194">
            <v>1</v>
          </cell>
        </row>
        <row r="195">
          <cell r="B195">
            <v>150112</v>
          </cell>
          <cell r="C195" t="str">
            <v>D123</v>
          </cell>
          <cell r="D195" t="str">
            <v>900w x 2100hFrameless glass door with X1 frame and acoustic seal with X1 frame</v>
          </cell>
          <cell r="E195" t="str">
            <v>Set</v>
          </cell>
          <cell r="F195">
            <v>48110</v>
          </cell>
          <cell r="G195">
            <v>2600</v>
          </cell>
          <cell r="H195">
            <v>50520</v>
          </cell>
          <cell r="I195">
            <v>2730</v>
          </cell>
          <cell r="J195">
            <v>1.05</v>
          </cell>
        </row>
        <row r="196">
          <cell r="B196">
            <v>150113</v>
          </cell>
          <cell r="C196" t="str">
            <v>D124</v>
          </cell>
          <cell r="D196" t="str">
            <v>900w x 2100hFrameless glass door with X1 frame and acoustic seal with X1 frame</v>
          </cell>
          <cell r="E196" t="str">
            <v>Set</v>
          </cell>
          <cell r="F196">
            <v>48110</v>
          </cell>
          <cell r="G196">
            <v>2600</v>
          </cell>
          <cell r="H196">
            <v>50520</v>
          </cell>
          <cell r="I196">
            <v>2730</v>
          </cell>
          <cell r="J196">
            <v>1.05</v>
          </cell>
        </row>
        <row r="197">
          <cell r="B197">
            <v>150114</v>
          </cell>
          <cell r="C197" t="str">
            <v>D201</v>
          </cell>
          <cell r="D197" t="str">
            <v>3000w x 2485hPair of Aluminium frame sliding glass doors in Aluminium frame</v>
          </cell>
          <cell r="E197" t="str">
            <v>Set</v>
          </cell>
          <cell r="F197">
            <v>66957</v>
          </cell>
          <cell r="G197">
            <v>6695.7000000000007</v>
          </cell>
          <cell r="H197">
            <v>66960</v>
          </cell>
          <cell r="I197">
            <v>6700</v>
          </cell>
          <cell r="J197">
            <v>1</v>
          </cell>
        </row>
        <row r="198">
          <cell r="B198">
            <v>150115</v>
          </cell>
          <cell r="C198" t="str">
            <v>D202</v>
          </cell>
          <cell r="D198" t="str">
            <v>3000w x 2485hPair of Aluminium frame sliding glass doors in Aluminium frame</v>
          </cell>
          <cell r="E198" t="str">
            <v>Set</v>
          </cell>
          <cell r="F198">
            <v>66957</v>
          </cell>
          <cell r="G198">
            <v>6695.7000000000007</v>
          </cell>
          <cell r="H198">
            <v>66960</v>
          </cell>
          <cell r="I198">
            <v>6700</v>
          </cell>
          <cell r="J198">
            <v>1</v>
          </cell>
        </row>
        <row r="199">
          <cell r="B199">
            <v>150116</v>
          </cell>
          <cell r="C199" t="str">
            <v xml:space="preserve">D203 </v>
          </cell>
          <cell r="D199" t="str">
            <v>3000w x 2485hPair of Aluminium frame sliding glass doors in Aluminium frame</v>
          </cell>
          <cell r="E199" t="str">
            <v>Set</v>
          </cell>
          <cell r="F199">
            <v>66957</v>
          </cell>
          <cell r="G199">
            <v>6695.7000000000007</v>
          </cell>
          <cell r="H199">
            <v>66960</v>
          </cell>
          <cell r="I199">
            <v>6700</v>
          </cell>
          <cell r="J199">
            <v>1</v>
          </cell>
        </row>
        <row r="200">
          <cell r="B200">
            <v>150117</v>
          </cell>
          <cell r="C200" t="str">
            <v>D204</v>
          </cell>
          <cell r="D200" t="str">
            <v>3000w x 2485hPair of Aluminium frame sliding glass doors in Aluminium frame</v>
          </cell>
          <cell r="E200" t="str">
            <v>Set</v>
          </cell>
          <cell r="F200">
            <v>66957</v>
          </cell>
          <cell r="G200">
            <v>6695.7000000000007</v>
          </cell>
          <cell r="H200">
            <v>66960</v>
          </cell>
          <cell r="I200">
            <v>6700</v>
          </cell>
          <cell r="J200">
            <v>1</v>
          </cell>
        </row>
        <row r="201">
          <cell r="B201">
            <v>150118</v>
          </cell>
          <cell r="C201" t="str">
            <v>D205</v>
          </cell>
          <cell r="D201" t="str">
            <v>3000w x 2485hPair of Aluminium frame sliding glass doors in Aluminium frame</v>
          </cell>
          <cell r="E201" t="str">
            <v>Set</v>
          </cell>
          <cell r="F201">
            <v>66957</v>
          </cell>
          <cell r="G201">
            <v>6695.7000000000007</v>
          </cell>
          <cell r="H201">
            <v>66960</v>
          </cell>
          <cell r="I201">
            <v>6700</v>
          </cell>
          <cell r="J201">
            <v>1</v>
          </cell>
        </row>
        <row r="202">
          <cell r="B202">
            <v>150119</v>
          </cell>
          <cell r="C202" t="str">
            <v>D206</v>
          </cell>
          <cell r="D202" t="str">
            <v>3000w x 2485hPair of Aluminium frame sliding glass doors in Aluminium frame</v>
          </cell>
          <cell r="E202" t="str">
            <v>Set</v>
          </cell>
          <cell r="F202">
            <v>66957</v>
          </cell>
          <cell r="G202">
            <v>6695.7000000000007</v>
          </cell>
          <cell r="H202">
            <v>66960</v>
          </cell>
          <cell r="I202">
            <v>6700</v>
          </cell>
          <cell r="J202">
            <v>1</v>
          </cell>
        </row>
        <row r="203">
          <cell r="B203">
            <v>150120</v>
          </cell>
          <cell r="C203" t="str">
            <v>D207</v>
          </cell>
          <cell r="D203" t="str">
            <v>3000w x 2485hPair of Aluminium frame sliding glass doors in Aluminium frame</v>
          </cell>
          <cell r="E203" t="str">
            <v>Set</v>
          </cell>
          <cell r="F203">
            <v>66957</v>
          </cell>
          <cell r="G203">
            <v>6695.7000000000007</v>
          </cell>
          <cell r="H203">
            <v>66960</v>
          </cell>
          <cell r="I203">
            <v>6700</v>
          </cell>
          <cell r="J203">
            <v>1</v>
          </cell>
        </row>
        <row r="204">
          <cell r="B204">
            <v>150121</v>
          </cell>
          <cell r="C204" t="str">
            <v>D208</v>
          </cell>
          <cell r="D204" t="str">
            <v>3000w x 2485hPair of Aluminium frame sliding glass doors in Aluminium frame</v>
          </cell>
          <cell r="E204" t="str">
            <v>Set</v>
          </cell>
          <cell r="F204">
            <v>66957</v>
          </cell>
          <cell r="G204">
            <v>6695.7000000000007</v>
          </cell>
          <cell r="H204">
            <v>66960</v>
          </cell>
          <cell r="I204">
            <v>6700</v>
          </cell>
          <cell r="J204">
            <v>1</v>
          </cell>
        </row>
        <row r="205">
          <cell r="B205">
            <v>150122</v>
          </cell>
          <cell r="C205" t="str">
            <v>D209</v>
          </cell>
          <cell r="D205" t="str">
            <v>3000w x 2485hPair of Aluminium frame sliding glass doors in Aluminium frame</v>
          </cell>
          <cell r="E205" t="str">
            <v>Set</v>
          </cell>
          <cell r="F205">
            <v>66957</v>
          </cell>
          <cell r="G205">
            <v>6695.7000000000007</v>
          </cell>
          <cell r="H205">
            <v>66960</v>
          </cell>
          <cell r="I205">
            <v>6700</v>
          </cell>
          <cell r="J205">
            <v>1</v>
          </cell>
        </row>
        <row r="206">
          <cell r="B206">
            <v>150123</v>
          </cell>
          <cell r="C206" t="str">
            <v>D210</v>
          </cell>
          <cell r="D206" t="str">
            <v>3000w x 2485hPair of Aluminium frame sliding glass doors in Aluminium frame</v>
          </cell>
          <cell r="E206" t="str">
            <v>Set</v>
          </cell>
          <cell r="F206">
            <v>66957</v>
          </cell>
          <cell r="G206">
            <v>6695.7000000000007</v>
          </cell>
          <cell r="H206">
            <v>66960</v>
          </cell>
          <cell r="I206">
            <v>6700</v>
          </cell>
          <cell r="J206">
            <v>1</v>
          </cell>
        </row>
        <row r="207">
          <cell r="B207">
            <v>150124</v>
          </cell>
          <cell r="C207" t="str">
            <v>D211</v>
          </cell>
          <cell r="D207" t="str">
            <v>3000w x 2485hPair of Aluminium frame sliding glass doors in Aluminium frame</v>
          </cell>
          <cell r="E207" t="str">
            <v>Set</v>
          </cell>
          <cell r="F207">
            <v>66957</v>
          </cell>
          <cell r="G207">
            <v>6695.7000000000007</v>
          </cell>
          <cell r="H207">
            <v>66960</v>
          </cell>
          <cell r="I207">
            <v>6700</v>
          </cell>
          <cell r="J207">
            <v>1</v>
          </cell>
        </row>
        <row r="208">
          <cell r="B208">
            <v>150125</v>
          </cell>
          <cell r="C208" t="str">
            <v>D212</v>
          </cell>
          <cell r="D208" t="str">
            <v>3000w x 2485hPair of Aluminium frame sliding glass doors in Aluminium frame</v>
          </cell>
          <cell r="E208" t="str">
            <v>Set</v>
          </cell>
          <cell r="F208">
            <v>66957</v>
          </cell>
          <cell r="G208">
            <v>6695.7000000000007</v>
          </cell>
          <cell r="H208">
            <v>66960</v>
          </cell>
          <cell r="I208">
            <v>6700</v>
          </cell>
          <cell r="J208">
            <v>1</v>
          </cell>
        </row>
        <row r="209">
          <cell r="B209">
            <v>150126</v>
          </cell>
          <cell r="C209" t="str">
            <v>D213</v>
          </cell>
          <cell r="D209" t="str">
            <v>1885w x 2800hTimber frame sliding glass door</v>
          </cell>
          <cell r="E209" t="str">
            <v>Set</v>
          </cell>
          <cell r="F209">
            <v>17600</v>
          </cell>
          <cell r="G209">
            <v>1360</v>
          </cell>
          <cell r="H209">
            <v>18480</v>
          </cell>
          <cell r="I209">
            <v>1430</v>
          </cell>
          <cell r="J209">
            <v>1.05</v>
          </cell>
        </row>
        <row r="210">
          <cell r="B210">
            <v>150127</v>
          </cell>
          <cell r="C210" t="str">
            <v>D214</v>
          </cell>
          <cell r="D210" t="str">
            <v>900w x 2100hFrameless glass door with X1 frame and acoustic seal with X1 frame</v>
          </cell>
          <cell r="E210" t="str">
            <v>Set</v>
          </cell>
          <cell r="F210">
            <v>45180</v>
          </cell>
          <cell r="G210">
            <v>2600</v>
          </cell>
          <cell r="H210">
            <v>47440</v>
          </cell>
          <cell r="I210">
            <v>2730</v>
          </cell>
          <cell r="J210">
            <v>1.05</v>
          </cell>
        </row>
        <row r="211">
          <cell r="B211">
            <v>150128</v>
          </cell>
          <cell r="C211" t="str">
            <v>D215</v>
          </cell>
          <cell r="D211" t="str">
            <v>900w x 2100hFrameless glass door with X1 frame and acoustic seal with X1 frame</v>
          </cell>
          <cell r="E211" t="str">
            <v>Set</v>
          </cell>
          <cell r="F211">
            <v>48110</v>
          </cell>
          <cell r="G211">
            <v>2600</v>
          </cell>
          <cell r="H211">
            <v>50520</v>
          </cell>
          <cell r="I211">
            <v>2730</v>
          </cell>
          <cell r="J211">
            <v>1.05</v>
          </cell>
        </row>
        <row r="212">
          <cell r="B212">
            <v>150129</v>
          </cell>
          <cell r="C212" t="str">
            <v>D216</v>
          </cell>
          <cell r="D212" t="str">
            <v>900w x 2100hSolid core timber swing door with hardwood door frame</v>
          </cell>
          <cell r="E212" t="str">
            <v>Set</v>
          </cell>
          <cell r="F212">
            <v>48110</v>
          </cell>
          <cell r="G212">
            <v>2600</v>
          </cell>
          <cell r="H212">
            <v>50520</v>
          </cell>
          <cell r="I212">
            <v>2730</v>
          </cell>
          <cell r="J212">
            <v>1.05</v>
          </cell>
        </row>
        <row r="213">
          <cell r="B213">
            <v>150130</v>
          </cell>
          <cell r="C213" t="str">
            <v>D217</v>
          </cell>
          <cell r="D213" t="str">
            <v>1730w x 2800hSolid core timber sliding door</v>
          </cell>
          <cell r="E213" t="str">
            <v>Set</v>
          </cell>
          <cell r="F213">
            <v>35000</v>
          </cell>
          <cell r="G213">
            <v>3460</v>
          </cell>
          <cell r="H213">
            <v>36750</v>
          </cell>
          <cell r="I213">
            <v>3630</v>
          </cell>
          <cell r="J213">
            <v>1.05</v>
          </cell>
        </row>
        <row r="214">
          <cell r="B214">
            <v>150131</v>
          </cell>
          <cell r="C214" t="str">
            <v xml:space="preserve">D221 </v>
          </cell>
          <cell r="D214" t="str">
            <v>3000w x 2380hPair of Aluminium frame sliding glass doors in Aluminium frame</v>
          </cell>
          <cell r="E214" t="str">
            <v>Set</v>
          </cell>
          <cell r="F214">
            <v>65490</v>
          </cell>
          <cell r="G214">
            <v>6549</v>
          </cell>
          <cell r="H214">
            <v>65490</v>
          </cell>
          <cell r="I214">
            <v>6550</v>
          </cell>
          <cell r="J214">
            <v>1</v>
          </cell>
        </row>
        <row r="215">
          <cell r="B215">
            <v>150132</v>
          </cell>
          <cell r="C215" t="str">
            <v>D222</v>
          </cell>
          <cell r="D215" t="str">
            <v>3000w x 2380hPair of Aluminium frame sliding glass doors in Aluminium frame</v>
          </cell>
          <cell r="E215" t="str">
            <v>Set</v>
          </cell>
          <cell r="F215">
            <v>65490</v>
          </cell>
          <cell r="G215">
            <v>6549</v>
          </cell>
          <cell r="H215">
            <v>65490</v>
          </cell>
          <cell r="I215">
            <v>6550</v>
          </cell>
          <cell r="J215">
            <v>1</v>
          </cell>
        </row>
        <row r="216">
          <cell r="B216">
            <v>150133</v>
          </cell>
          <cell r="C216" t="str">
            <v xml:space="preserve">D223 </v>
          </cell>
          <cell r="D216" t="str">
            <v>3000w x 2380hPair of Aluminium frame sliding glass doors in Aluminium frame</v>
          </cell>
          <cell r="E216" t="str">
            <v>Set</v>
          </cell>
          <cell r="F216">
            <v>65490</v>
          </cell>
          <cell r="G216">
            <v>6549</v>
          </cell>
          <cell r="H216">
            <v>65490</v>
          </cell>
          <cell r="I216">
            <v>6550</v>
          </cell>
          <cell r="J216">
            <v>1</v>
          </cell>
        </row>
        <row r="217">
          <cell r="B217">
            <v>150134</v>
          </cell>
          <cell r="C217" t="str">
            <v>D224</v>
          </cell>
          <cell r="D217" t="str">
            <v>3000w x 2380hPair of Aluminium frame sliding glass doors in Aluminium frame</v>
          </cell>
          <cell r="E217" t="str">
            <v>Set</v>
          </cell>
          <cell r="F217">
            <v>65490</v>
          </cell>
          <cell r="G217">
            <v>6549</v>
          </cell>
          <cell r="H217">
            <v>65490</v>
          </cell>
          <cell r="I217">
            <v>6550</v>
          </cell>
          <cell r="J217">
            <v>1</v>
          </cell>
        </row>
        <row r="218">
          <cell r="B218">
            <v>150135</v>
          </cell>
          <cell r="C218" t="str">
            <v>D225</v>
          </cell>
          <cell r="D218" t="str">
            <v>900w x 2100hSolid core timber swing door with hardwood door frame</v>
          </cell>
          <cell r="E218" t="str">
            <v>Set</v>
          </cell>
          <cell r="F218">
            <v>48110</v>
          </cell>
          <cell r="G218">
            <v>2600</v>
          </cell>
          <cell r="H218">
            <v>50520</v>
          </cell>
          <cell r="I218">
            <v>2730</v>
          </cell>
          <cell r="J218">
            <v>1.05</v>
          </cell>
        </row>
        <row r="219">
          <cell r="B219">
            <v>150136</v>
          </cell>
          <cell r="C219" t="str">
            <v>D226</v>
          </cell>
          <cell r="D219" t="str">
            <v>900w x 2100hSolid core timber swing door with hardwood door frame</v>
          </cell>
          <cell r="E219" t="str">
            <v>Set</v>
          </cell>
          <cell r="F219">
            <v>48110</v>
          </cell>
          <cell r="G219">
            <v>2600</v>
          </cell>
          <cell r="H219">
            <v>50520</v>
          </cell>
          <cell r="I219">
            <v>2730</v>
          </cell>
          <cell r="J219">
            <v>1.05</v>
          </cell>
        </row>
        <row r="220">
          <cell r="B220">
            <v>150137</v>
          </cell>
          <cell r="C220" t="str">
            <v>D227</v>
          </cell>
          <cell r="D220" t="str">
            <v>900w x 2320hFrameless glass door with X1 frame and acoustic seal with X1 frame</v>
          </cell>
          <cell r="E220" t="str">
            <v>Set</v>
          </cell>
          <cell r="F220">
            <v>48110</v>
          </cell>
          <cell r="G220">
            <v>2600</v>
          </cell>
          <cell r="H220">
            <v>50520</v>
          </cell>
          <cell r="I220">
            <v>2730</v>
          </cell>
          <cell r="J220">
            <v>1.05</v>
          </cell>
        </row>
        <row r="221">
          <cell r="B221">
            <v>150138</v>
          </cell>
          <cell r="C221" t="str">
            <v>D228</v>
          </cell>
          <cell r="D221" t="str">
            <v>900w x 2320hFrameless glass door with X1 frame and acoustic seal with X1 frame</v>
          </cell>
          <cell r="E221" t="str">
            <v>Set</v>
          </cell>
          <cell r="F221">
            <v>48110</v>
          </cell>
          <cell r="G221">
            <v>2600</v>
          </cell>
          <cell r="H221">
            <v>50520</v>
          </cell>
          <cell r="I221">
            <v>2730</v>
          </cell>
          <cell r="J221">
            <v>1.05</v>
          </cell>
        </row>
        <row r="222">
          <cell r="B222">
            <v>150139</v>
          </cell>
          <cell r="C222" t="str">
            <v>D229</v>
          </cell>
          <cell r="D222" t="str">
            <v>800w x 2320hFrameless glass door with X1 frame and acoustic seal with X1 frame</v>
          </cell>
          <cell r="E222" t="str">
            <v>Set</v>
          </cell>
          <cell r="F222">
            <v>48110</v>
          </cell>
          <cell r="G222">
            <v>2600</v>
          </cell>
          <cell r="H222">
            <v>50520</v>
          </cell>
          <cell r="I222">
            <v>2730</v>
          </cell>
          <cell r="J222">
            <v>1.05</v>
          </cell>
        </row>
        <row r="223">
          <cell r="B223">
            <v>150140</v>
          </cell>
          <cell r="C223" t="str">
            <v>D300</v>
          </cell>
          <cell r="E223" t="str">
            <v>Set</v>
          </cell>
          <cell r="H223">
            <v>0</v>
          </cell>
          <cell r="I223">
            <v>0</v>
          </cell>
          <cell r="J223">
            <v>1.05</v>
          </cell>
        </row>
        <row r="224">
          <cell r="B224">
            <v>150141</v>
          </cell>
          <cell r="C224" t="str">
            <v>D401</v>
          </cell>
          <cell r="D224" t="str">
            <v>5000w x 2300hRoller Shutter</v>
          </cell>
          <cell r="E224" t="str">
            <v>Set</v>
          </cell>
          <cell r="F224">
            <v>43800</v>
          </cell>
          <cell r="G224">
            <v>18000</v>
          </cell>
          <cell r="H224">
            <v>45990</v>
          </cell>
          <cell r="I224">
            <v>18900</v>
          </cell>
          <cell r="J224">
            <v>1.05</v>
          </cell>
        </row>
        <row r="225">
          <cell r="B225">
            <v>150142</v>
          </cell>
          <cell r="C225" t="str">
            <v>D402</v>
          </cell>
          <cell r="D225" t="str">
            <v>900w x 2100hSolid core timber swing door with hardwood door frame</v>
          </cell>
          <cell r="E225" t="str">
            <v>Set</v>
          </cell>
          <cell r="F225">
            <v>18250</v>
          </cell>
          <cell r="G225">
            <v>1860</v>
          </cell>
          <cell r="H225">
            <v>19160</v>
          </cell>
          <cell r="I225">
            <v>1950</v>
          </cell>
          <cell r="J225">
            <v>1.05</v>
          </cell>
        </row>
        <row r="226">
          <cell r="B226">
            <v>150143</v>
          </cell>
          <cell r="C226" t="str">
            <v>D403</v>
          </cell>
          <cell r="D226" t="str">
            <v>900w x 2100hSolid core timber swing door with hardwood door frame</v>
          </cell>
          <cell r="E226" t="str">
            <v>Set</v>
          </cell>
          <cell r="F226">
            <v>18250</v>
          </cell>
          <cell r="G226">
            <v>1860</v>
          </cell>
          <cell r="H226">
            <v>19160</v>
          </cell>
          <cell r="I226">
            <v>1950</v>
          </cell>
          <cell r="J226">
            <v>1.05</v>
          </cell>
        </row>
        <row r="227">
          <cell r="B227">
            <v>150144</v>
          </cell>
          <cell r="C227" t="str">
            <v>D404</v>
          </cell>
          <cell r="D227" t="str">
            <v>900w x 2100hSolid core timber swing door with hardwood door frame</v>
          </cell>
          <cell r="E227" t="str">
            <v>Set</v>
          </cell>
          <cell r="F227">
            <v>18250</v>
          </cell>
          <cell r="G227">
            <v>1860</v>
          </cell>
          <cell r="H227">
            <v>19160</v>
          </cell>
          <cell r="I227">
            <v>1950</v>
          </cell>
          <cell r="J227">
            <v>1.05</v>
          </cell>
        </row>
        <row r="228">
          <cell r="B228">
            <v>150145</v>
          </cell>
          <cell r="C228" t="str">
            <v>D405</v>
          </cell>
          <cell r="D228" t="str">
            <v>900w x 2100hSolid core timber swing door with hardwood door frame</v>
          </cell>
          <cell r="E228" t="str">
            <v>Set</v>
          </cell>
          <cell r="F228">
            <v>18250</v>
          </cell>
          <cell r="G228">
            <v>1860</v>
          </cell>
          <cell r="H228">
            <v>19160</v>
          </cell>
          <cell r="I228">
            <v>1950</v>
          </cell>
          <cell r="J228">
            <v>1.05</v>
          </cell>
        </row>
        <row r="229">
          <cell r="B229">
            <v>150146</v>
          </cell>
          <cell r="C229" t="str">
            <v>D406</v>
          </cell>
          <cell r="D229" t="str">
            <v>900w x 2100hSolid core timber swing door with hardwood door frame</v>
          </cell>
          <cell r="E229" t="str">
            <v>Set</v>
          </cell>
          <cell r="F229">
            <v>18250</v>
          </cell>
          <cell r="G229">
            <v>1860</v>
          </cell>
          <cell r="H229">
            <v>19160</v>
          </cell>
          <cell r="I229">
            <v>1950</v>
          </cell>
          <cell r="J229">
            <v>1.05</v>
          </cell>
        </row>
        <row r="230">
          <cell r="B230">
            <v>150147</v>
          </cell>
          <cell r="C230" t="str">
            <v>D407</v>
          </cell>
          <cell r="D230" t="str">
            <v>900w x 2100hFrameless glass door with X1 frame and acoustic seal with X1 frame</v>
          </cell>
          <cell r="E230" t="str">
            <v>Set</v>
          </cell>
          <cell r="F230">
            <v>48110</v>
          </cell>
          <cell r="G230">
            <v>2600</v>
          </cell>
          <cell r="H230">
            <v>50520</v>
          </cell>
          <cell r="I230">
            <v>2730</v>
          </cell>
          <cell r="J230">
            <v>1.05</v>
          </cell>
        </row>
        <row r="231">
          <cell r="B231">
            <v>150148</v>
          </cell>
          <cell r="C231" t="str">
            <v>D408</v>
          </cell>
          <cell r="D231" t="str">
            <v>900w x 2100hFrameless glass door with X1 frame and acoustic seal with X1 frame</v>
          </cell>
          <cell r="E231" t="str">
            <v>Set</v>
          </cell>
          <cell r="F231">
            <v>48110</v>
          </cell>
          <cell r="G231">
            <v>2600</v>
          </cell>
          <cell r="H231">
            <v>50520</v>
          </cell>
          <cell r="I231">
            <v>2730</v>
          </cell>
          <cell r="J231">
            <v>1.05</v>
          </cell>
        </row>
        <row r="232">
          <cell r="B232">
            <v>150149</v>
          </cell>
          <cell r="C232" t="str">
            <v>D410</v>
          </cell>
          <cell r="E232" t="str">
            <v>Set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150150</v>
          </cell>
          <cell r="C233" t="str">
            <v>D420</v>
          </cell>
          <cell r="E233" t="str">
            <v>Set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150151</v>
          </cell>
          <cell r="C234" t="str">
            <v>D501</v>
          </cell>
          <cell r="D234" t="str">
            <v>2000w x 2000hSteel louvre double swing door with steel frame</v>
          </cell>
          <cell r="E234" t="str">
            <v>Set</v>
          </cell>
          <cell r="F234">
            <v>22800</v>
          </cell>
          <cell r="G234">
            <v>21500</v>
          </cell>
          <cell r="H234">
            <v>23940</v>
          </cell>
          <cell r="I234">
            <v>22580</v>
          </cell>
          <cell r="J234">
            <v>1.05</v>
          </cell>
        </row>
        <row r="235">
          <cell r="B235">
            <v>150152</v>
          </cell>
          <cell r="D235" t="str">
            <v xml:space="preserve"> Steel Tension Rod</v>
          </cell>
          <cell r="E235" t="str">
            <v>Set</v>
          </cell>
          <cell r="F235">
            <v>8000</v>
          </cell>
          <cell r="G235">
            <v>1000</v>
          </cell>
          <cell r="H235">
            <v>8800</v>
          </cell>
          <cell r="I235">
            <v>1100</v>
          </cell>
          <cell r="J235">
            <v>1.1000000000000001</v>
          </cell>
        </row>
        <row r="237">
          <cell r="B237">
            <v>150201</v>
          </cell>
          <cell r="C237" t="str">
            <v xml:space="preserve">D101 </v>
          </cell>
          <cell r="D237" t="str">
            <v>3000w x 2390hPair of Aluminium frame sliding glass doors in Aluminium frame</v>
          </cell>
          <cell r="E237" t="str">
            <v>Set</v>
          </cell>
          <cell r="F237">
            <v>65540</v>
          </cell>
          <cell r="G237">
            <v>6554</v>
          </cell>
          <cell r="H237">
            <v>65540</v>
          </cell>
          <cell r="I237">
            <v>6554</v>
          </cell>
          <cell r="J237">
            <v>1</v>
          </cell>
        </row>
        <row r="238">
          <cell r="B238">
            <v>150202</v>
          </cell>
          <cell r="C238" t="str">
            <v>D102</v>
          </cell>
          <cell r="D238" t="str">
            <v>3000w x 2390hPair of Aluminium frame sliding glass doors in Aluminium frame</v>
          </cell>
          <cell r="E238" t="str">
            <v>Set</v>
          </cell>
          <cell r="F238">
            <v>65540</v>
          </cell>
          <cell r="G238">
            <v>6554</v>
          </cell>
          <cell r="H238">
            <v>65540</v>
          </cell>
          <cell r="I238">
            <v>6554</v>
          </cell>
          <cell r="J238">
            <v>1</v>
          </cell>
        </row>
        <row r="239">
          <cell r="B239">
            <v>150203</v>
          </cell>
          <cell r="C239" t="str">
            <v>D103</v>
          </cell>
          <cell r="D239" t="str">
            <v>1000w x 2390hSolid core timber swing door with hardwood door frame</v>
          </cell>
          <cell r="E239" t="str">
            <v>Set</v>
          </cell>
          <cell r="F239">
            <v>16370</v>
          </cell>
          <cell r="G239">
            <v>3290</v>
          </cell>
          <cell r="H239">
            <v>17189</v>
          </cell>
          <cell r="I239">
            <v>3455</v>
          </cell>
          <cell r="J239">
            <v>1.05</v>
          </cell>
        </row>
        <row r="240">
          <cell r="B240">
            <v>150204</v>
          </cell>
          <cell r="C240" t="str">
            <v>D104</v>
          </cell>
          <cell r="D240" t="str">
            <v>900w x 2390hSolid core timber swing door with hardwood door frame</v>
          </cell>
          <cell r="E240" t="str">
            <v>Set</v>
          </cell>
          <cell r="F240">
            <v>16370</v>
          </cell>
          <cell r="G240">
            <v>3290</v>
          </cell>
          <cell r="H240">
            <v>17189</v>
          </cell>
          <cell r="I240">
            <v>3455</v>
          </cell>
          <cell r="J240">
            <v>1.05</v>
          </cell>
        </row>
        <row r="241">
          <cell r="B241">
            <v>150205</v>
          </cell>
          <cell r="C241" t="str">
            <v>D105</v>
          </cell>
          <cell r="D241" t="str">
            <v>900w x 2100hSolid core timber swing door with hardwood door frame</v>
          </cell>
          <cell r="E241" t="str">
            <v>Set</v>
          </cell>
          <cell r="F241">
            <v>16370</v>
          </cell>
          <cell r="G241">
            <v>3290</v>
          </cell>
          <cell r="H241">
            <v>17189</v>
          </cell>
          <cell r="I241">
            <v>3455</v>
          </cell>
          <cell r="J241">
            <v>1.05</v>
          </cell>
        </row>
        <row r="242">
          <cell r="B242">
            <v>150206</v>
          </cell>
          <cell r="C242" t="str">
            <v>D106</v>
          </cell>
          <cell r="D242" t="str">
            <v>1200w x 2100hSteel louvre swing door with steel frame</v>
          </cell>
          <cell r="E242" t="str">
            <v>Set</v>
          </cell>
          <cell r="F242">
            <v>20000</v>
          </cell>
          <cell r="G242">
            <v>6000</v>
          </cell>
          <cell r="H242">
            <v>21000</v>
          </cell>
          <cell r="I242">
            <v>6300</v>
          </cell>
          <cell r="J242">
            <v>1.05</v>
          </cell>
        </row>
        <row r="243">
          <cell r="B243">
            <v>150207</v>
          </cell>
          <cell r="C243" t="str">
            <v>D201</v>
          </cell>
          <cell r="D243" t="str">
            <v>3000w x 2485hPair of Aluminium frame sliding glass doors in Aluminium frame</v>
          </cell>
          <cell r="E243" t="str">
            <v>Set</v>
          </cell>
          <cell r="F243">
            <v>66957</v>
          </cell>
          <cell r="G243">
            <v>6695.7000000000007</v>
          </cell>
          <cell r="H243">
            <v>66957</v>
          </cell>
          <cell r="I243">
            <v>6696</v>
          </cell>
          <cell r="J243">
            <v>1</v>
          </cell>
        </row>
        <row r="244">
          <cell r="B244">
            <v>150208</v>
          </cell>
          <cell r="C244" t="str">
            <v>D202</v>
          </cell>
          <cell r="D244" t="str">
            <v>3000w x 2485hPair of Aluminium frame sliding glass doors in Aluminium frame</v>
          </cell>
          <cell r="E244" t="str">
            <v>Set</v>
          </cell>
          <cell r="F244">
            <v>66957</v>
          </cell>
          <cell r="G244">
            <v>6695.7000000000007</v>
          </cell>
          <cell r="H244">
            <v>66957</v>
          </cell>
          <cell r="I244">
            <v>6696</v>
          </cell>
          <cell r="J244">
            <v>1</v>
          </cell>
        </row>
        <row r="245">
          <cell r="B245">
            <v>150209</v>
          </cell>
          <cell r="C245" t="str">
            <v>D203</v>
          </cell>
          <cell r="D245" t="str">
            <v>3000w x 2485hPair of Aluminium frame sliding glass doors in Aluminium frame</v>
          </cell>
          <cell r="E245" t="str">
            <v>Set</v>
          </cell>
          <cell r="F245">
            <v>66957</v>
          </cell>
          <cell r="G245">
            <v>6695.7000000000007</v>
          </cell>
          <cell r="H245">
            <v>66957</v>
          </cell>
          <cell r="I245">
            <v>6696</v>
          </cell>
          <cell r="J245">
            <v>1</v>
          </cell>
        </row>
        <row r="246">
          <cell r="B246">
            <v>150210</v>
          </cell>
          <cell r="C246" t="str">
            <v>D204</v>
          </cell>
          <cell r="D246" t="str">
            <v>3000w x 2485hPair of Aluminium frame sliding glass doors in Aluminium frame</v>
          </cell>
          <cell r="E246" t="str">
            <v>Set</v>
          </cell>
          <cell r="F246">
            <v>66957</v>
          </cell>
          <cell r="G246">
            <v>6695.7000000000007</v>
          </cell>
          <cell r="H246">
            <v>66957</v>
          </cell>
          <cell r="I246">
            <v>6696</v>
          </cell>
          <cell r="J246">
            <v>1</v>
          </cell>
        </row>
        <row r="247">
          <cell r="B247">
            <v>150211</v>
          </cell>
          <cell r="C247" t="str">
            <v>D205</v>
          </cell>
          <cell r="D247" t="str">
            <v>3000w x 2485hPair of Aluminium frame sliding glass doors in Aluminium frame</v>
          </cell>
          <cell r="E247" t="str">
            <v>Set</v>
          </cell>
          <cell r="F247">
            <v>66957</v>
          </cell>
          <cell r="G247">
            <v>6695.7000000000007</v>
          </cell>
          <cell r="H247">
            <v>66957</v>
          </cell>
          <cell r="I247">
            <v>6696</v>
          </cell>
          <cell r="J247">
            <v>1</v>
          </cell>
        </row>
        <row r="248">
          <cell r="B248">
            <v>150212</v>
          </cell>
          <cell r="C248" t="str">
            <v>D206</v>
          </cell>
          <cell r="D248" t="str">
            <v>3000w x 2485hPair of Aluminium frame sliding glass doors in Aluminium frame</v>
          </cell>
          <cell r="E248" t="str">
            <v>Set</v>
          </cell>
          <cell r="F248">
            <v>66957</v>
          </cell>
          <cell r="G248">
            <v>6695.7000000000007</v>
          </cell>
          <cell r="H248">
            <v>66957</v>
          </cell>
          <cell r="I248">
            <v>6696</v>
          </cell>
          <cell r="J248">
            <v>1</v>
          </cell>
        </row>
        <row r="249">
          <cell r="B249">
            <v>150213</v>
          </cell>
          <cell r="C249" t="str">
            <v xml:space="preserve">D207 </v>
          </cell>
          <cell r="D249" t="str">
            <v>3000w x 2720hPair of Aluminium frame sliding glass doors in Aluminium frame</v>
          </cell>
          <cell r="E249" t="str">
            <v>Set</v>
          </cell>
          <cell r="F249">
            <v>70957</v>
          </cell>
          <cell r="G249">
            <v>7095.7000000000007</v>
          </cell>
          <cell r="H249">
            <v>70957</v>
          </cell>
          <cell r="I249">
            <v>7096</v>
          </cell>
          <cell r="J249">
            <v>1</v>
          </cell>
        </row>
        <row r="250">
          <cell r="B250">
            <v>150214</v>
          </cell>
          <cell r="C250" t="str">
            <v>D208</v>
          </cell>
          <cell r="D250" t="str">
            <v>3000w x 2720hPair of Aluminium frame sliding glass doors in Aluminium frame</v>
          </cell>
          <cell r="E250" t="str">
            <v>Set</v>
          </cell>
          <cell r="F250">
            <v>70957</v>
          </cell>
          <cell r="G250">
            <v>7095.7000000000007</v>
          </cell>
          <cell r="H250">
            <v>70957</v>
          </cell>
          <cell r="I250">
            <v>7096</v>
          </cell>
          <cell r="J250">
            <v>1</v>
          </cell>
        </row>
        <row r="251">
          <cell r="B251">
            <v>150215</v>
          </cell>
          <cell r="C251" t="str">
            <v>D209</v>
          </cell>
          <cell r="D251" t="str">
            <v>3000w x 2485hPair of Aluminium frame sliding glass doors in Aluminium frame</v>
          </cell>
          <cell r="E251" t="str">
            <v>Set</v>
          </cell>
          <cell r="F251">
            <v>66957</v>
          </cell>
          <cell r="G251">
            <v>6695.7000000000007</v>
          </cell>
          <cell r="H251">
            <v>66957</v>
          </cell>
          <cell r="I251">
            <v>6696</v>
          </cell>
          <cell r="J251">
            <v>1</v>
          </cell>
        </row>
        <row r="252">
          <cell r="B252">
            <v>150216</v>
          </cell>
          <cell r="C252" t="str">
            <v>D210</v>
          </cell>
          <cell r="D252" t="str">
            <v>3000w x 2485hPair of Aluminium frame sliding glass doors in Aluminium frame</v>
          </cell>
          <cell r="E252" t="str">
            <v>Set</v>
          </cell>
          <cell r="F252">
            <v>66957</v>
          </cell>
          <cell r="G252">
            <v>6695.7000000000007</v>
          </cell>
          <cell r="H252">
            <v>66957</v>
          </cell>
          <cell r="I252">
            <v>6696</v>
          </cell>
          <cell r="J252">
            <v>1</v>
          </cell>
        </row>
        <row r="253">
          <cell r="B253">
            <v>150217</v>
          </cell>
          <cell r="C253" t="str">
            <v xml:space="preserve">D211 </v>
          </cell>
          <cell r="D253" t="str">
            <v>3000w x 2485hPair of Aluminium frame sliding glass doors in Aluminium frame</v>
          </cell>
          <cell r="E253" t="str">
            <v>Set</v>
          </cell>
          <cell r="F253">
            <v>66957</v>
          </cell>
          <cell r="G253">
            <v>6695.7000000000007</v>
          </cell>
          <cell r="H253">
            <v>66957</v>
          </cell>
          <cell r="I253">
            <v>6696</v>
          </cell>
          <cell r="J253">
            <v>1</v>
          </cell>
        </row>
        <row r="254">
          <cell r="B254">
            <v>150218</v>
          </cell>
          <cell r="C254" t="str">
            <v>D212</v>
          </cell>
          <cell r="D254" t="str">
            <v>3000w x 2485hPair of Aluminium frame sliding glass doors in Aluminium frame</v>
          </cell>
          <cell r="E254" t="str">
            <v>Set</v>
          </cell>
          <cell r="F254">
            <v>66957</v>
          </cell>
          <cell r="G254">
            <v>6695.7000000000007</v>
          </cell>
          <cell r="H254">
            <v>66957</v>
          </cell>
          <cell r="I254">
            <v>6696</v>
          </cell>
          <cell r="J254">
            <v>1</v>
          </cell>
        </row>
        <row r="255">
          <cell r="B255">
            <v>150219</v>
          </cell>
          <cell r="C255" t="str">
            <v xml:space="preserve">D213 </v>
          </cell>
          <cell r="D255" t="str">
            <v>2900w x 2485hPair of Aluminium frame sliding glass doors in Aluminium frame</v>
          </cell>
          <cell r="E255" t="str">
            <v>Set</v>
          </cell>
          <cell r="F255">
            <v>66543</v>
          </cell>
          <cell r="G255">
            <v>6654.3</v>
          </cell>
          <cell r="H255">
            <v>66543</v>
          </cell>
          <cell r="I255">
            <v>6654</v>
          </cell>
          <cell r="J255">
            <v>1</v>
          </cell>
        </row>
        <row r="256">
          <cell r="B256">
            <v>150220</v>
          </cell>
          <cell r="C256" t="str">
            <v>D214</v>
          </cell>
          <cell r="D256" t="str">
            <v>2900w x 2485hPair of Aluminium frame sliding glass doors in Aluminium frame</v>
          </cell>
          <cell r="E256" t="str">
            <v>Set</v>
          </cell>
          <cell r="F256">
            <v>66543</v>
          </cell>
          <cell r="G256">
            <v>6654.3</v>
          </cell>
          <cell r="H256">
            <v>66543</v>
          </cell>
          <cell r="I256">
            <v>6654</v>
          </cell>
          <cell r="J256">
            <v>1</v>
          </cell>
        </row>
        <row r="257">
          <cell r="B257">
            <v>150221</v>
          </cell>
          <cell r="C257" t="str">
            <v>D215</v>
          </cell>
          <cell r="D257" t="str">
            <v>900w x 2300hFrameless glass door with X1 frame and acoustic seal with X1 frame</v>
          </cell>
          <cell r="E257" t="str">
            <v>Set</v>
          </cell>
          <cell r="F257">
            <v>26060</v>
          </cell>
          <cell r="G257">
            <v>1400</v>
          </cell>
          <cell r="H257">
            <v>27363</v>
          </cell>
          <cell r="I257">
            <v>1470</v>
          </cell>
          <cell r="J257">
            <v>1.05</v>
          </cell>
        </row>
        <row r="258">
          <cell r="B258">
            <v>150222</v>
          </cell>
          <cell r="C258" t="str">
            <v>D216</v>
          </cell>
          <cell r="D258" t="str">
            <v>900w x 2300hFrameless glass door with X1 frame and acoustic seal with X1 frame</v>
          </cell>
          <cell r="E258" t="str">
            <v>Set</v>
          </cell>
          <cell r="F258">
            <v>26060</v>
          </cell>
          <cell r="G258">
            <v>1400</v>
          </cell>
          <cell r="H258">
            <v>27363</v>
          </cell>
          <cell r="I258">
            <v>1470</v>
          </cell>
          <cell r="J258">
            <v>1.05</v>
          </cell>
        </row>
        <row r="259">
          <cell r="B259">
            <v>150223</v>
          </cell>
          <cell r="C259" t="str">
            <v>D217</v>
          </cell>
          <cell r="D259" t="str">
            <v>900w x 2300hFrameless glass door with X1 frame and acoustic seal with X1 frame</v>
          </cell>
          <cell r="E259" t="str">
            <v>Set</v>
          </cell>
          <cell r="F259">
            <v>26060</v>
          </cell>
          <cell r="G259">
            <v>1400</v>
          </cell>
          <cell r="H259">
            <v>27363</v>
          </cell>
          <cell r="I259">
            <v>1470</v>
          </cell>
          <cell r="J259">
            <v>1.05</v>
          </cell>
        </row>
        <row r="260">
          <cell r="B260">
            <v>150224</v>
          </cell>
          <cell r="C260" t="str">
            <v>D218</v>
          </cell>
          <cell r="D260" t="str">
            <v>900w x 2100hFrameless glass door with X1 frame and acoustic seal with X1 frame</v>
          </cell>
          <cell r="E260" t="str">
            <v>Set</v>
          </cell>
          <cell r="F260">
            <v>26060</v>
          </cell>
          <cell r="G260">
            <v>1400</v>
          </cell>
          <cell r="H260">
            <v>27363</v>
          </cell>
          <cell r="I260">
            <v>1470</v>
          </cell>
          <cell r="J260">
            <v>1.05</v>
          </cell>
        </row>
        <row r="261">
          <cell r="B261">
            <v>150225</v>
          </cell>
          <cell r="C261" t="str">
            <v>D219</v>
          </cell>
          <cell r="D261" t="str">
            <v>1300w x 2300hSolid core timber sliding door</v>
          </cell>
          <cell r="E261" t="str">
            <v>Set</v>
          </cell>
          <cell r="F261">
            <v>28060</v>
          </cell>
          <cell r="G261">
            <v>1820</v>
          </cell>
          <cell r="H261">
            <v>29463</v>
          </cell>
          <cell r="I261">
            <v>1911</v>
          </cell>
          <cell r="J261">
            <v>1.05</v>
          </cell>
        </row>
        <row r="262">
          <cell r="B262">
            <v>150226</v>
          </cell>
          <cell r="C262" t="str">
            <v>D220</v>
          </cell>
          <cell r="D262" t="str">
            <v>1150w x 2300hSolid core timber sliding door</v>
          </cell>
          <cell r="E262" t="str">
            <v>Set</v>
          </cell>
          <cell r="F262">
            <v>28060</v>
          </cell>
          <cell r="G262">
            <v>1820</v>
          </cell>
          <cell r="H262">
            <v>29463</v>
          </cell>
          <cell r="I262">
            <v>1911</v>
          </cell>
          <cell r="J262">
            <v>1.05</v>
          </cell>
        </row>
        <row r="263">
          <cell r="B263">
            <v>150227</v>
          </cell>
          <cell r="C263" t="str">
            <v>D221</v>
          </cell>
          <cell r="D263" t="str">
            <v>900w x 2100hFrameless glass door with X1 frame and acoustic seal with X1 frame</v>
          </cell>
          <cell r="E263" t="str">
            <v>Set</v>
          </cell>
          <cell r="F263">
            <v>28060</v>
          </cell>
          <cell r="G263">
            <v>1820</v>
          </cell>
          <cell r="H263">
            <v>29463</v>
          </cell>
          <cell r="I263">
            <v>1911</v>
          </cell>
          <cell r="J263">
            <v>1.05</v>
          </cell>
        </row>
        <row r="264">
          <cell r="B264">
            <v>150228</v>
          </cell>
          <cell r="C264" t="str">
            <v xml:space="preserve">D231 </v>
          </cell>
          <cell r="D264" t="str">
            <v>3000w x 2485hPair of Aluminium frame sliding glass doors in Aluminium frame</v>
          </cell>
          <cell r="E264" t="str">
            <v>Set</v>
          </cell>
          <cell r="F264">
            <v>66975</v>
          </cell>
          <cell r="G264">
            <v>6697.5</v>
          </cell>
          <cell r="H264">
            <v>66975</v>
          </cell>
          <cell r="I264">
            <v>6698</v>
          </cell>
          <cell r="J264">
            <v>1</v>
          </cell>
        </row>
        <row r="265">
          <cell r="B265">
            <v>150229</v>
          </cell>
          <cell r="C265" t="str">
            <v>D232</v>
          </cell>
          <cell r="D265" t="str">
            <v>3000w x 2485hPair of Aluminium frame sliding glass doors in Aluminium frame</v>
          </cell>
          <cell r="E265" t="str">
            <v>Set</v>
          </cell>
          <cell r="F265">
            <v>66975</v>
          </cell>
          <cell r="G265">
            <v>6697.5</v>
          </cell>
          <cell r="H265">
            <v>66975</v>
          </cell>
          <cell r="I265">
            <v>6698</v>
          </cell>
          <cell r="J265">
            <v>1</v>
          </cell>
        </row>
        <row r="266">
          <cell r="B266">
            <v>150230</v>
          </cell>
          <cell r="C266" t="str">
            <v>D233</v>
          </cell>
          <cell r="D266" t="str">
            <v>900w x 2300hFrameless glass door with X1 frame and acoustic seal with X1 frame</v>
          </cell>
          <cell r="E266" t="str">
            <v>Set</v>
          </cell>
          <cell r="F266">
            <v>26060</v>
          </cell>
          <cell r="G266">
            <v>1400</v>
          </cell>
          <cell r="H266">
            <v>27363</v>
          </cell>
          <cell r="I266">
            <v>1470</v>
          </cell>
          <cell r="J266">
            <v>1.05</v>
          </cell>
        </row>
        <row r="267">
          <cell r="B267">
            <v>150231</v>
          </cell>
          <cell r="C267" t="str">
            <v>D234</v>
          </cell>
          <cell r="D267" t="str">
            <v>900w x 2300hFrameless glass door with X1 frame and acoustic seal with X1 frame</v>
          </cell>
          <cell r="E267" t="str">
            <v>Set</v>
          </cell>
          <cell r="F267">
            <v>26060</v>
          </cell>
          <cell r="G267">
            <v>1400</v>
          </cell>
          <cell r="H267">
            <v>27363</v>
          </cell>
          <cell r="I267">
            <v>1470</v>
          </cell>
          <cell r="J267">
            <v>1.05</v>
          </cell>
        </row>
        <row r="268">
          <cell r="B268">
            <v>150232</v>
          </cell>
          <cell r="C268" t="str">
            <v>D235</v>
          </cell>
          <cell r="D268" t="str">
            <v>900w x 2300hFrameless glass door with X1 frame and acoustic seal with X1 frame</v>
          </cell>
          <cell r="E268" t="str">
            <v>Set</v>
          </cell>
          <cell r="F268">
            <v>26060</v>
          </cell>
          <cell r="G268">
            <v>1400</v>
          </cell>
          <cell r="H268">
            <v>27363</v>
          </cell>
          <cell r="I268">
            <v>1470</v>
          </cell>
          <cell r="J268">
            <v>1.05</v>
          </cell>
        </row>
        <row r="269">
          <cell r="B269">
            <v>150233</v>
          </cell>
          <cell r="C269" t="str">
            <v>D236</v>
          </cell>
          <cell r="D269" t="str">
            <v>1725w x 2500hSolid timber sliding door</v>
          </cell>
          <cell r="E269" t="str">
            <v>Set</v>
          </cell>
          <cell r="F269">
            <v>30510</v>
          </cell>
          <cell r="G269">
            <v>1820</v>
          </cell>
          <cell r="H269">
            <v>32036</v>
          </cell>
          <cell r="I269">
            <v>1911</v>
          </cell>
          <cell r="J269">
            <v>1.05</v>
          </cell>
        </row>
        <row r="272">
          <cell r="D272" t="str">
            <v>DOOR VILLA  A</v>
          </cell>
        </row>
        <row r="273">
          <cell r="B273">
            <v>150301</v>
          </cell>
          <cell r="C273" t="str">
            <v>D101</v>
          </cell>
          <cell r="D273" t="str">
            <v>3000w x 2485hPair of Aluminium frame sliding glass doors in Aluminium frame</v>
          </cell>
          <cell r="E273" t="str">
            <v>Set</v>
          </cell>
          <cell r="F273">
            <v>66957</v>
          </cell>
          <cell r="G273">
            <v>6695.7000000000007</v>
          </cell>
          <cell r="H273">
            <v>66960</v>
          </cell>
          <cell r="I273">
            <v>6700</v>
          </cell>
          <cell r="J273">
            <v>1</v>
          </cell>
        </row>
        <row r="274">
          <cell r="B274">
            <v>150302</v>
          </cell>
          <cell r="C274" t="str">
            <v>D102</v>
          </cell>
          <cell r="D274" t="str">
            <v>3000w x 2485hPair of Aluminium frame sliding glass doors in Aluminium frame</v>
          </cell>
          <cell r="E274" t="str">
            <v>Set</v>
          </cell>
          <cell r="F274">
            <v>66957</v>
          </cell>
          <cell r="G274">
            <v>6695.7000000000007</v>
          </cell>
          <cell r="H274">
            <v>66960</v>
          </cell>
          <cell r="I274">
            <v>6700</v>
          </cell>
          <cell r="J274">
            <v>1</v>
          </cell>
        </row>
        <row r="275">
          <cell r="B275">
            <v>150303</v>
          </cell>
          <cell r="C275" t="str">
            <v>D103</v>
          </cell>
          <cell r="D275" t="str">
            <v>3000w x 2485hPair of Aluminium frame sliding glass doors in Aluminium frame</v>
          </cell>
          <cell r="E275" t="str">
            <v>Set</v>
          </cell>
          <cell r="F275">
            <v>66957</v>
          </cell>
          <cell r="G275">
            <v>6695.7000000000007</v>
          </cell>
          <cell r="H275">
            <v>66960</v>
          </cell>
          <cell r="I275">
            <v>6700</v>
          </cell>
          <cell r="J275">
            <v>1</v>
          </cell>
        </row>
        <row r="276">
          <cell r="B276">
            <v>150304</v>
          </cell>
          <cell r="C276" t="str">
            <v>D104</v>
          </cell>
          <cell r="D276" t="str">
            <v>3000w x 2485hPair of Aluminium frame sliding glass doors in Aluminium frame</v>
          </cell>
          <cell r="E276" t="str">
            <v>Set</v>
          </cell>
          <cell r="F276">
            <v>66957</v>
          </cell>
          <cell r="G276">
            <v>6695.7000000000007</v>
          </cell>
          <cell r="H276">
            <v>66960</v>
          </cell>
          <cell r="I276">
            <v>6700</v>
          </cell>
          <cell r="J276">
            <v>1</v>
          </cell>
        </row>
        <row r="277">
          <cell r="B277">
            <v>150305</v>
          </cell>
          <cell r="C277" t="str">
            <v>D105</v>
          </cell>
          <cell r="D277" t="str">
            <v>3000w x 2485hPair of Aluminium frame sliding glass doors in Aluminium frame</v>
          </cell>
          <cell r="E277" t="str">
            <v>Set</v>
          </cell>
          <cell r="F277">
            <v>66957</v>
          </cell>
          <cell r="G277">
            <v>6695.7000000000007</v>
          </cell>
          <cell r="H277">
            <v>66960</v>
          </cell>
          <cell r="I277">
            <v>6700</v>
          </cell>
          <cell r="J277">
            <v>1</v>
          </cell>
        </row>
        <row r="278">
          <cell r="B278">
            <v>150306</v>
          </cell>
          <cell r="C278" t="str">
            <v>D106</v>
          </cell>
          <cell r="D278" t="str">
            <v>3000w x 2485hPair of Aluminium frame sliding glass doors in Aluminium frame</v>
          </cell>
          <cell r="E278" t="str">
            <v>Set</v>
          </cell>
          <cell r="F278">
            <v>66957</v>
          </cell>
          <cell r="G278">
            <v>6695.7000000000007</v>
          </cell>
          <cell r="H278">
            <v>66960</v>
          </cell>
          <cell r="I278">
            <v>6700</v>
          </cell>
          <cell r="J278">
            <v>1</v>
          </cell>
        </row>
        <row r="279">
          <cell r="B279">
            <v>150307</v>
          </cell>
          <cell r="C279" t="str">
            <v>D107</v>
          </cell>
          <cell r="D279" t="str">
            <v>3000w x 2485hPair of Aluminium frame sliding glass doors in Aluminium frame</v>
          </cell>
          <cell r="E279" t="str">
            <v>Set</v>
          </cell>
          <cell r="F279">
            <v>66957</v>
          </cell>
          <cell r="G279">
            <v>6695.7000000000007</v>
          </cell>
          <cell r="H279">
            <v>66960</v>
          </cell>
          <cell r="I279">
            <v>6700</v>
          </cell>
          <cell r="J279">
            <v>1</v>
          </cell>
        </row>
        <row r="280">
          <cell r="B280">
            <v>150308</v>
          </cell>
          <cell r="C280" t="str">
            <v>D108</v>
          </cell>
          <cell r="D280" t="str">
            <v>3000w x 2485hPair of Aluminium frame sliding glass doors in Aluminium frame</v>
          </cell>
          <cell r="E280" t="str">
            <v>Set</v>
          </cell>
          <cell r="F280">
            <v>66957</v>
          </cell>
          <cell r="G280">
            <v>6695.7000000000007</v>
          </cell>
          <cell r="H280">
            <v>66960</v>
          </cell>
          <cell r="I280">
            <v>6700</v>
          </cell>
          <cell r="J280">
            <v>1</v>
          </cell>
        </row>
        <row r="281">
          <cell r="B281">
            <v>150309</v>
          </cell>
          <cell r="C281" t="str">
            <v>D109</v>
          </cell>
          <cell r="D281" t="str">
            <v>900w x 2100hFrameless glass door with X1 frame and acoustic seal with X1 frame</v>
          </cell>
          <cell r="E281" t="str">
            <v>Set</v>
          </cell>
          <cell r="F281">
            <v>48110</v>
          </cell>
          <cell r="G281">
            <v>2600</v>
          </cell>
          <cell r="H281">
            <v>52920</v>
          </cell>
          <cell r="I281">
            <v>2860</v>
          </cell>
          <cell r="J281">
            <v>1.1000000000000001</v>
          </cell>
        </row>
        <row r="282">
          <cell r="B282">
            <v>150310</v>
          </cell>
          <cell r="C282" t="str">
            <v>D121</v>
          </cell>
          <cell r="D282" t="str">
            <v>3000w x 2205hPair of Aluminium frame sliding glass doors in Aluminium frame</v>
          </cell>
          <cell r="E282" t="str">
            <v>Set</v>
          </cell>
          <cell r="F282">
            <v>63674</v>
          </cell>
          <cell r="G282">
            <v>6367.4000000000005</v>
          </cell>
          <cell r="H282">
            <v>63670</v>
          </cell>
          <cell r="I282">
            <v>6370</v>
          </cell>
          <cell r="J282">
            <v>1</v>
          </cell>
        </row>
        <row r="283">
          <cell r="B283">
            <v>150311</v>
          </cell>
          <cell r="C283" t="str">
            <v>D122</v>
          </cell>
          <cell r="D283" t="str">
            <v>3000w x 2205hPair of Aluminium frame sliding glass doors in Aluminium frame</v>
          </cell>
          <cell r="E283" t="str">
            <v>Set</v>
          </cell>
          <cell r="F283">
            <v>63674</v>
          </cell>
          <cell r="G283">
            <v>6367.4000000000005</v>
          </cell>
          <cell r="H283">
            <v>63670</v>
          </cell>
          <cell r="I283">
            <v>6370</v>
          </cell>
          <cell r="J283">
            <v>1</v>
          </cell>
        </row>
        <row r="284">
          <cell r="B284">
            <v>150312</v>
          </cell>
          <cell r="C284" t="str">
            <v>D123</v>
          </cell>
          <cell r="D284" t="str">
            <v>900w x 2100hFrameless glass door with X1 frame and acoustic seal with X1 frame</v>
          </cell>
          <cell r="E284" t="str">
            <v>Set</v>
          </cell>
          <cell r="F284">
            <v>17600</v>
          </cell>
          <cell r="G284">
            <v>1360</v>
          </cell>
          <cell r="H284">
            <v>18480</v>
          </cell>
          <cell r="I284">
            <v>1430</v>
          </cell>
          <cell r="J284">
            <v>1.05</v>
          </cell>
        </row>
        <row r="285">
          <cell r="B285">
            <v>150313</v>
          </cell>
          <cell r="C285" t="str">
            <v>D124</v>
          </cell>
          <cell r="D285" t="str">
            <v>900w x 2100hFrameless glass door with X1 frame and acoustic seal with X1 frame</v>
          </cell>
          <cell r="E285" t="str">
            <v>Set</v>
          </cell>
          <cell r="F285">
            <v>17600</v>
          </cell>
          <cell r="G285">
            <v>1360</v>
          </cell>
          <cell r="H285">
            <v>18480</v>
          </cell>
          <cell r="I285">
            <v>1430</v>
          </cell>
          <cell r="J285">
            <v>1.05</v>
          </cell>
        </row>
        <row r="286">
          <cell r="B286">
            <v>150314</v>
          </cell>
          <cell r="C286" t="str">
            <v>D201</v>
          </cell>
          <cell r="D286" t="str">
            <v>3000w x 2485hPair of Aluminium frame sliding glass doors in Aluminium frame</v>
          </cell>
          <cell r="E286" t="str">
            <v>Set</v>
          </cell>
          <cell r="F286">
            <v>66957</v>
          </cell>
          <cell r="G286">
            <v>6695.7000000000007</v>
          </cell>
          <cell r="H286">
            <v>66960</v>
          </cell>
          <cell r="I286">
            <v>6700</v>
          </cell>
          <cell r="J286">
            <v>1</v>
          </cell>
        </row>
        <row r="287">
          <cell r="B287">
            <v>150315</v>
          </cell>
          <cell r="C287" t="str">
            <v>D202</v>
          </cell>
          <cell r="D287" t="str">
            <v>3000w x 2485hPair of Aluminium frame sliding glass doors in Aluminium frame</v>
          </cell>
          <cell r="E287" t="str">
            <v>Set</v>
          </cell>
          <cell r="F287">
            <v>66957</v>
          </cell>
          <cell r="G287">
            <v>6695.7000000000007</v>
          </cell>
          <cell r="H287">
            <v>66960</v>
          </cell>
          <cell r="I287">
            <v>6700</v>
          </cell>
          <cell r="J287">
            <v>1</v>
          </cell>
        </row>
        <row r="288">
          <cell r="B288">
            <v>150316</v>
          </cell>
          <cell r="C288" t="str">
            <v xml:space="preserve">D203 </v>
          </cell>
          <cell r="D288" t="str">
            <v>3000w x 2485hPair of Aluminium frame sliding glass doors in Aluminium frame</v>
          </cell>
          <cell r="E288" t="str">
            <v>Set</v>
          </cell>
          <cell r="F288">
            <v>66957</v>
          </cell>
          <cell r="G288">
            <v>6695.7000000000007</v>
          </cell>
          <cell r="H288">
            <v>66960</v>
          </cell>
          <cell r="I288">
            <v>6700</v>
          </cell>
          <cell r="J288">
            <v>1</v>
          </cell>
        </row>
        <row r="289">
          <cell r="B289">
            <v>150317</v>
          </cell>
          <cell r="C289" t="str">
            <v>D204</v>
          </cell>
          <cell r="D289" t="str">
            <v>3000w x 2485hPair of Aluminium frame sliding glass doors in Aluminium frame</v>
          </cell>
          <cell r="E289" t="str">
            <v>Set</v>
          </cell>
          <cell r="F289">
            <v>66957</v>
          </cell>
          <cell r="G289">
            <v>6695.7000000000007</v>
          </cell>
          <cell r="H289">
            <v>66960</v>
          </cell>
          <cell r="I289">
            <v>6700</v>
          </cell>
          <cell r="J289">
            <v>1</v>
          </cell>
        </row>
        <row r="290">
          <cell r="B290">
            <v>150318</v>
          </cell>
          <cell r="C290" t="str">
            <v>D205</v>
          </cell>
          <cell r="D290" t="str">
            <v>3000w x 2485hPair of Aluminium frame sliding glass doors in Aluminium frame</v>
          </cell>
          <cell r="E290" t="str">
            <v>Set</v>
          </cell>
          <cell r="F290">
            <v>66957</v>
          </cell>
          <cell r="G290">
            <v>6695.7000000000007</v>
          </cell>
          <cell r="H290">
            <v>66960</v>
          </cell>
          <cell r="I290">
            <v>6700</v>
          </cell>
          <cell r="J290">
            <v>1</v>
          </cell>
        </row>
        <row r="291">
          <cell r="B291">
            <v>150319</v>
          </cell>
          <cell r="C291" t="str">
            <v>D206</v>
          </cell>
          <cell r="D291" t="str">
            <v>3000w x 2485hPair of Aluminium frame sliding glass doors in Aluminium frame</v>
          </cell>
          <cell r="E291" t="str">
            <v>Set</v>
          </cell>
          <cell r="F291">
            <v>66957</v>
          </cell>
          <cell r="G291">
            <v>6695.7000000000007</v>
          </cell>
          <cell r="H291">
            <v>66960</v>
          </cell>
          <cell r="I291">
            <v>6700</v>
          </cell>
          <cell r="J291">
            <v>1</v>
          </cell>
        </row>
        <row r="292">
          <cell r="B292">
            <v>150320</v>
          </cell>
          <cell r="C292" t="str">
            <v>D207</v>
          </cell>
          <cell r="D292" t="str">
            <v>3000w x 2485hPair of Aluminium frame sliding glass doors in Aluminium frame</v>
          </cell>
          <cell r="E292" t="str">
            <v>Set</v>
          </cell>
          <cell r="F292">
            <v>66957</v>
          </cell>
          <cell r="G292">
            <v>6695.7000000000007</v>
          </cell>
          <cell r="H292">
            <v>66960</v>
          </cell>
          <cell r="I292">
            <v>6700</v>
          </cell>
          <cell r="J292">
            <v>1</v>
          </cell>
        </row>
        <row r="293">
          <cell r="B293">
            <v>150321</v>
          </cell>
          <cell r="C293" t="str">
            <v>D208</v>
          </cell>
          <cell r="D293" t="str">
            <v>3000w x 2485hPair of Aluminium frame sliding glass doors in Aluminium frame</v>
          </cell>
          <cell r="E293" t="str">
            <v>Set</v>
          </cell>
          <cell r="F293">
            <v>66957</v>
          </cell>
          <cell r="G293">
            <v>6695.7000000000007</v>
          </cell>
          <cell r="H293">
            <v>66960</v>
          </cell>
          <cell r="I293">
            <v>6700</v>
          </cell>
          <cell r="J293">
            <v>1</v>
          </cell>
        </row>
        <row r="294">
          <cell r="B294">
            <v>150322</v>
          </cell>
          <cell r="C294" t="str">
            <v>D209</v>
          </cell>
          <cell r="D294" t="str">
            <v>3000w x 2485hPair of Aluminium frame sliding glass doors in Aluminium frame</v>
          </cell>
          <cell r="E294" t="str">
            <v>Set</v>
          </cell>
          <cell r="F294">
            <v>66957</v>
          </cell>
          <cell r="G294">
            <v>6695.7000000000007</v>
          </cell>
          <cell r="H294">
            <v>66960</v>
          </cell>
          <cell r="I294">
            <v>6700</v>
          </cell>
          <cell r="J294">
            <v>1</v>
          </cell>
        </row>
        <row r="295">
          <cell r="B295">
            <v>150323</v>
          </cell>
          <cell r="C295" t="str">
            <v>D210</v>
          </cell>
          <cell r="D295" t="str">
            <v>3000w x 2485hPair of Aluminium frame sliding glass doors in Aluminium frame</v>
          </cell>
          <cell r="E295" t="str">
            <v>Set</v>
          </cell>
          <cell r="F295">
            <v>66957</v>
          </cell>
          <cell r="G295">
            <v>6695.7000000000007</v>
          </cell>
          <cell r="H295">
            <v>66960</v>
          </cell>
          <cell r="I295">
            <v>6700</v>
          </cell>
          <cell r="J295">
            <v>1</v>
          </cell>
        </row>
        <row r="296">
          <cell r="B296">
            <v>150324</v>
          </cell>
          <cell r="C296" t="str">
            <v>D211</v>
          </cell>
          <cell r="D296" t="str">
            <v>3000w x 2485hPair of Aluminium frame sliding glass doors in Aluminium frame</v>
          </cell>
          <cell r="E296" t="str">
            <v>Set</v>
          </cell>
          <cell r="F296">
            <v>66957</v>
          </cell>
          <cell r="G296">
            <v>6695.7000000000007</v>
          </cell>
          <cell r="H296">
            <v>66960</v>
          </cell>
          <cell r="I296">
            <v>6700</v>
          </cell>
          <cell r="J296">
            <v>1</v>
          </cell>
        </row>
        <row r="297">
          <cell r="B297">
            <v>150325</v>
          </cell>
          <cell r="C297" t="str">
            <v>D212</v>
          </cell>
          <cell r="D297" t="str">
            <v>3000w x 2485hPair of Aluminium frame sliding glass doors in Aluminium frame</v>
          </cell>
          <cell r="E297" t="str">
            <v>Set</v>
          </cell>
          <cell r="F297">
            <v>66957</v>
          </cell>
          <cell r="G297">
            <v>6695.7000000000007</v>
          </cell>
          <cell r="H297">
            <v>66960</v>
          </cell>
          <cell r="I297">
            <v>6700</v>
          </cell>
          <cell r="J297">
            <v>1</v>
          </cell>
        </row>
        <row r="298">
          <cell r="B298">
            <v>150326</v>
          </cell>
          <cell r="C298" t="str">
            <v>D213</v>
          </cell>
          <cell r="D298" t="str">
            <v>3000w x 2380hPair of Aluminium frame sliding glass doors in Aluminium frame</v>
          </cell>
          <cell r="E298" t="str">
            <v>Set</v>
          </cell>
          <cell r="F298">
            <v>65490</v>
          </cell>
          <cell r="G298">
            <v>6549</v>
          </cell>
          <cell r="H298">
            <v>65490</v>
          </cell>
          <cell r="I298">
            <v>6550</v>
          </cell>
          <cell r="J298">
            <v>1</v>
          </cell>
        </row>
        <row r="299">
          <cell r="B299">
            <v>150327</v>
          </cell>
          <cell r="C299" t="str">
            <v>D214</v>
          </cell>
          <cell r="D299" t="str">
            <v>3000w x 2380hPair of Aluminium frame sliding glass doors in Aluminium frame</v>
          </cell>
          <cell r="E299" t="str">
            <v>Set</v>
          </cell>
          <cell r="F299">
            <v>65490</v>
          </cell>
          <cell r="G299">
            <v>6549</v>
          </cell>
          <cell r="H299">
            <v>65490</v>
          </cell>
          <cell r="I299">
            <v>6550</v>
          </cell>
          <cell r="J299">
            <v>1</v>
          </cell>
        </row>
        <row r="300">
          <cell r="B300">
            <v>150328</v>
          </cell>
          <cell r="C300" t="str">
            <v>D215</v>
          </cell>
          <cell r="D300" t="str">
            <v>900w x 2100hFrameless glass door with X1 frame and acoustic seal with X1 frame</v>
          </cell>
          <cell r="E300" t="str">
            <v>Set</v>
          </cell>
          <cell r="F300">
            <v>48110</v>
          </cell>
          <cell r="G300">
            <v>2600</v>
          </cell>
          <cell r="H300">
            <v>50520</v>
          </cell>
          <cell r="I300">
            <v>2730</v>
          </cell>
          <cell r="J300">
            <v>1.05</v>
          </cell>
        </row>
        <row r="301">
          <cell r="B301">
            <v>150329</v>
          </cell>
          <cell r="C301" t="str">
            <v>D216</v>
          </cell>
          <cell r="D301" t="str">
            <v>900w x 2100hSolid core timber swing door with hardwood door frame</v>
          </cell>
          <cell r="E301" t="str">
            <v>Set</v>
          </cell>
          <cell r="F301">
            <v>48110</v>
          </cell>
          <cell r="G301">
            <v>2600</v>
          </cell>
          <cell r="H301">
            <v>50520</v>
          </cell>
          <cell r="I301">
            <v>2730</v>
          </cell>
          <cell r="J301">
            <v>1.05</v>
          </cell>
        </row>
        <row r="302">
          <cell r="B302">
            <v>150330</v>
          </cell>
          <cell r="C302" t="str">
            <v>D217</v>
          </cell>
          <cell r="D302" t="str">
            <v>1885w x 2800hTimber frame sliding glass door</v>
          </cell>
          <cell r="E302" t="str">
            <v>Set</v>
          </cell>
          <cell r="F302">
            <v>17600</v>
          </cell>
          <cell r="G302">
            <v>1360</v>
          </cell>
          <cell r="H302">
            <v>18480</v>
          </cell>
          <cell r="I302">
            <v>1430</v>
          </cell>
          <cell r="J302">
            <v>1.05</v>
          </cell>
        </row>
        <row r="303">
          <cell r="B303">
            <v>150331</v>
          </cell>
          <cell r="C303" t="str">
            <v>D218</v>
          </cell>
          <cell r="D303" t="str">
            <v>900w x 2100hFrameless glass door with X1 frame and acoustic seal with X1 frame</v>
          </cell>
          <cell r="E303" t="str">
            <v>Set</v>
          </cell>
          <cell r="F303">
            <v>48110</v>
          </cell>
          <cell r="G303">
            <v>2600</v>
          </cell>
          <cell r="H303">
            <v>50520</v>
          </cell>
          <cell r="I303">
            <v>2730</v>
          </cell>
          <cell r="J303">
            <v>1.05</v>
          </cell>
        </row>
        <row r="304">
          <cell r="B304">
            <v>150332</v>
          </cell>
          <cell r="C304" t="str">
            <v>D219</v>
          </cell>
          <cell r="D304" t="str">
            <v>900w x 2100hFrameless glass door with X1 frame and acoustic seal with X1 frame</v>
          </cell>
          <cell r="E304" t="str">
            <v>Set</v>
          </cell>
          <cell r="F304">
            <v>48110</v>
          </cell>
          <cell r="G304">
            <v>2600</v>
          </cell>
          <cell r="H304">
            <v>50520</v>
          </cell>
          <cell r="I304">
            <v>2730</v>
          </cell>
          <cell r="J304">
            <v>1.05</v>
          </cell>
        </row>
        <row r="305">
          <cell r="B305">
            <v>150333</v>
          </cell>
          <cell r="C305" t="str">
            <v>D220</v>
          </cell>
          <cell r="D305" t="str">
            <v>900w x 2100hFrameless glass door with X1 frame and acoustic seal with X1 frame</v>
          </cell>
          <cell r="E305" t="str">
            <v>Set</v>
          </cell>
          <cell r="F305">
            <v>48110</v>
          </cell>
          <cell r="G305">
            <v>2600</v>
          </cell>
          <cell r="H305">
            <v>50520</v>
          </cell>
          <cell r="I305">
            <v>2730</v>
          </cell>
          <cell r="J305">
            <v>1.05</v>
          </cell>
        </row>
        <row r="306">
          <cell r="B306">
            <v>150334</v>
          </cell>
          <cell r="C306" t="str">
            <v>D221</v>
          </cell>
          <cell r="D306" t="str">
            <v>900w x 2100hSolid core timber swing door with hardwood door frame</v>
          </cell>
          <cell r="E306" t="str">
            <v>Set</v>
          </cell>
          <cell r="F306">
            <v>48110</v>
          </cell>
          <cell r="G306">
            <v>2600</v>
          </cell>
          <cell r="H306">
            <v>50520</v>
          </cell>
          <cell r="I306">
            <v>2730</v>
          </cell>
          <cell r="J306">
            <v>1.05</v>
          </cell>
        </row>
        <row r="307">
          <cell r="B307">
            <v>150335</v>
          </cell>
          <cell r="C307" t="str">
            <v>D231</v>
          </cell>
          <cell r="D307" t="str">
            <v>3000w x 2380hPair of Aluminium frame sliding glass doors in Aluminium frame</v>
          </cell>
          <cell r="E307" t="str">
            <v>Set</v>
          </cell>
          <cell r="F307">
            <v>65490</v>
          </cell>
          <cell r="G307">
            <v>6549</v>
          </cell>
          <cell r="H307">
            <v>65490</v>
          </cell>
          <cell r="I307">
            <v>6550</v>
          </cell>
          <cell r="J307">
            <v>1</v>
          </cell>
        </row>
        <row r="308">
          <cell r="B308">
            <v>150336</v>
          </cell>
          <cell r="C308" t="str">
            <v>D232</v>
          </cell>
          <cell r="D308" t="str">
            <v>3000w x 2380hPair of Aluminium frame sliding glass doors in Aluminium frame</v>
          </cell>
          <cell r="E308" t="str">
            <v>Set</v>
          </cell>
          <cell r="F308">
            <v>65490</v>
          </cell>
          <cell r="G308">
            <v>6549</v>
          </cell>
          <cell r="H308">
            <v>65490</v>
          </cell>
          <cell r="I308">
            <v>6550</v>
          </cell>
          <cell r="J308">
            <v>1</v>
          </cell>
        </row>
        <row r="309">
          <cell r="B309">
            <v>150337</v>
          </cell>
          <cell r="C309" t="str">
            <v>D233</v>
          </cell>
          <cell r="D309" t="str">
            <v>3000w x 2380hPair of Aluminium frame sliding glass doors in Aluminium frame</v>
          </cell>
          <cell r="E309" t="str">
            <v>Set</v>
          </cell>
          <cell r="F309">
            <v>65490</v>
          </cell>
          <cell r="G309">
            <v>6549</v>
          </cell>
          <cell r="H309">
            <v>65490</v>
          </cell>
          <cell r="I309">
            <v>6550</v>
          </cell>
          <cell r="J309">
            <v>1</v>
          </cell>
        </row>
        <row r="310">
          <cell r="B310">
            <v>150338</v>
          </cell>
          <cell r="C310" t="str">
            <v>D234</v>
          </cell>
          <cell r="D310" t="str">
            <v>3000w x 2380hPair of Aluminium frame sliding glass doors in Aluminium frame</v>
          </cell>
          <cell r="E310" t="str">
            <v>Set</v>
          </cell>
          <cell r="F310">
            <v>65490</v>
          </cell>
          <cell r="G310">
            <v>6549</v>
          </cell>
          <cell r="H310">
            <v>65490</v>
          </cell>
          <cell r="I310">
            <v>6550</v>
          </cell>
          <cell r="J310">
            <v>1</v>
          </cell>
        </row>
        <row r="311">
          <cell r="B311">
            <v>150339</v>
          </cell>
          <cell r="C311" t="str">
            <v>D235</v>
          </cell>
          <cell r="D311" t="str">
            <v>900w x 2100hSolid core timber swing door with hardwood door frame</v>
          </cell>
          <cell r="E311" t="str">
            <v>Set</v>
          </cell>
          <cell r="F311">
            <v>48110</v>
          </cell>
          <cell r="G311">
            <v>2600</v>
          </cell>
          <cell r="H311">
            <v>50520</v>
          </cell>
          <cell r="I311">
            <v>2730</v>
          </cell>
          <cell r="J311">
            <v>1.05</v>
          </cell>
        </row>
        <row r="312">
          <cell r="B312">
            <v>150340</v>
          </cell>
          <cell r="C312" t="str">
            <v>D236</v>
          </cell>
          <cell r="D312" t="str">
            <v>900w x 2100hSolid core timber swing door with hardwood door frame</v>
          </cell>
          <cell r="E312" t="str">
            <v>Set</v>
          </cell>
          <cell r="F312">
            <v>48110</v>
          </cell>
          <cell r="G312">
            <v>2600</v>
          </cell>
          <cell r="H312">
            <v>50520</v>
          </cell>
          <cell r="I312">
            <v>2730</v>
          </cell>
          <cell r="J312">
            <v>1.05</v>
          </cell>
        </row>
        <row r="313">
          <cell r="B313">
            <v>150341</v>
          </cell>
          <cell r="C313" t="str">
            <v>D237</v>
          </cell>
          <cell r="D313" t="str">
            <v>900w x 2320hFrameless glass door with X1 frame and acoustic seal with X1 frame</v>
          </cell>
          <cell r="E313" t="str">
            <v>Set</v>
          </cell>
          <cell r="F313">
            <v>48110</v>
          </cell>
          <cell r="G313">
            <v>2600</v>
          </cell>
          <cell r="H313">
            <v>50520</v>
          </cell>
          <cell r="I313">
            <v>2730</v>
          </cell>
          <cell r="J313">
            <v>1.05</v>
          </cell>
        </row>
        <row r="314">
          <cell r="B314">
            <v>150342</v>
          </cell>
          <cell r="C314" t="str">
            <v>D238</v>
          </cell>
          <cell r="D314" t="str">
            <v>800w x 2320hFrameless glass door with X1 frame and acoustic seal with X1 frame</v>
          </cell>
          <cell r="E314" t="str">
            <v>Set</v>
          </cell>
          <cell r="F314">
            <v>48110</v>
          </cell>
          <cell r="G314">
            <v>2600</v>
          </cell>
          <cell r="H314">
            <v>50520</v>
          </cell>
          <cell r="I314">
            <v>2730</v>
          </cell>
          <cell r="J314">
            <v>1.05</v>
          </cell>
        </row>
        <row r="315">
          <cell r="B315">
            <v>150343</v>
          </cell>
          <cell r="C315" t="str">
            <v>D239</v>
          </cell>
          <cell r="D315" t="str">
            <v>900w x 2320hFrameless glass door with X1 frame and acoustic seal with X1 frame</v>
          </cell>
          <cell r="E315" t="str">
            <v>Set</v>
          </cell>
          <cell r="F315">
            <v>48110</v>
          </cell>
          <cell r="G315">
            <v>2600</v>
          </cell>
          <cell r="H315">
            <v>50520</v>
          </cell>
          <cell r="I315">
            <v>2730</v>
          </cell>
          <cell r="J315">
            <v>1.05</v>
          </cell>
        </row>
        <row r="316">
          <cell r="B316">
            <v>150344</v>
          </cell>
          <cell r="C316" t="str">
            <v>D240</v>
          </cell>
          <cell r="D316" t="str">
            <v>800w x 2320hFrameless glass door with X1 frame and acoustic seal with X1 frame</v>
          </cell>
          <cell r="E316" t="str">
            <v>Set</v>
          </cell>
          <cell r="F316">
            <v>48110</v>
          </cell>
          <cell r="G316">
            <v>2600</v>
          </cell>
          <cell r="H316">
            <v>50520</v>
          </cell>
          <cell r="I316">
            <v>2730</v>
          </cell>
          <cell r="J316">
            <v>1.05</v>
          </cell>
        </row>
        <row r="317">
          <cell r="B317">
            <v>150345</v>
          </cell>
          <cell r="C317" t="str">
            <v>D300</v>
          </cell>
          <cell r="D317" t="str">
            <v>NO DETAIL</v>
          </cell>
          <cell r="E317" t="str">
            <v>Set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150346</v>
          </cell>
          <cell r="C318" t="str">
            <v>D401</v>
          </cell>
          <cell r="D318" t="str">
            <v>900w x 2100hFrameless glass door with X1 frame and acoustic seal with X1 frame</v>
          </cell>
          <cell r="E318" t="str">
            <v>Set</v>
          </cell>
          <cell r="F318">
            <v>48110</v>
          </cell>
          <cell r="G318">
            <v>2600</v>
          </cell>
          <cell r="H318">
            <v>50520</v>
          </cell>
          <cell r="I318">
            <v>2730</v>
          </cell>
          <cell r="J318">
            <v>1.05</v>
          </cell>
        </row>
        <row r="319">
          <cell r="B319">
            <v>150347</v>
          </cell>
          <cell r="C319" t="str">
            <v>D402</v>
          </cell>
          <cell r="D319" t="str">
            <v>900w x 2100hFrameless glass door with X1 frame and acoustic seal with X1 frame</v>
          </cell>
          <cell r="E319" t="str">
            <v>Set</v>
          </cell>
          <cell r="F319">
            <v>48110</v>
          </cell>
          <cell r="G319">
            <v>2600</v>
          </cell>
          <cell r="H319">
            <v>50520</v>
          </cell>
          <cell r="I319">
            <v>2730</v>
          </cell>
          <cell r="J319">
            <v>1.05</v>
          </cell>
        </row>
        <row r="320">
          <cell r="B320">
            <v>150348</v>
          </cell>
          <cell r="C320" t="str">
            <v>D403</v>
          </cell>
          <cell r="D320" t="str">
            <v>X10 door with 5mm X1 angle frame</v>
          </cell>
          <cell r="E320" t="str">
            <v>Set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150349</v>
          </cell>
          <cell r="C321" t="str">
            <v>D404</v>
          </cell>
          <cell r="D321" t="str">
            <v>900w x 2100hSolid core timber swing door with hardwood door frame</v>
          </cell>
          <cell r="E321" t="str">
            <v>Set</v>
          </cell>
          <cell r="F321">
            <v>48110</v>
          </cell>
          <cell r="G321">
            <v>2600</v>
          </cell>
          <cell r="H321">
            <v>50520</v>
          </cell>
          <cell r="I321">
            <v>2730</v>
          </cell>
          <cell r="J321">
            <v>1.05</v>
          </cell>
        </row>
        <row r="322">
          <cell r="B322">
            <v>150350</v>
          </cell>
          <cell r="C322" t="str">
            <v>D405</v>
          </cell>
          <cell r="D322" t="str">
            <v>900w x 2100hSolid core timber swing door with hardwood door frame</v>
          </cell>
          <cell r="E322" t="str">
            <v>Set</v>
          </cell>
          <cell r="F322">
            <v>48110</v>
          </cell>
          <cell r="G322">
            <v>2600</v>
          </cell>
          <cell r="H322">
            <v>50520</v>
          </cell>
          <cell r="I322">
            <v>2730</v>
          </cell>
          <cell r="J322">
            <v>1.05</v>
          </cell>
        </row>
        <row r="323">
          <cell r="B323">
            <v>150351</v>
          </cell>
          <cell r="C323" t="str">
            <v>D406</v>
          </cell>
          <cell r="D323" t="str">
            <v>900w x 2100hSolid core timber swing door with hardwood door frame</v>
          </cell>
          <cell r="E323" t="str">
            <v>Set</v>
          </cell>
          <cell r="F323">
            <v>48110</v>
          </cell>
          <cell r="G323">
            <v>2600</v>
          </cell>
          <cell r="H323">
            <v>50520</v>
          </cell>
          <cell r="I323">
            <v>2730</v>
          </cell>
          <cell r="J323">
            <v>1.05</v>
          </cell>
        </row>
        <row r="324">
          <cell r="B324">
            <v>150352</v>
          </cell>
          <cell r="C324" t="str">
            <v>D407</v>
          </cell>
          <cell r="D324" t="str">
            <v>5000w x 2840hRoller Shutter</v>
          </cell>
          <cell r="E324" t="str">
            <v>Set</v>
          </cell>
          <cell r="F324">
            <v>41650</v>
          </cell>
          <cell r="G324">
            <v>18000</v>
          </cell>
          <cell r="H324">
            <v>43730</v>
          </cell>
          <cell r="I324">
            <v>18900</v>
          </cell>
          <cell r="J324">
            <v>1.05</v>
          </cell>
        </row>
        <row r="325">
          <cell r="B325">
            <v>150353</v>
          </cell>
          <cell r="C325" t="str">
            <v>D501</v>
          </cell>
          <cell r="D325" t="str">
            <v>2000w x 2000hSteel louvre double swing door with steel frame</v>
          </cell>
          <cell r="E325" t="str">
            <v>Set</v>
          </cell>
          <cell r="F325">
            <v>22800</v>
          </cell>
          <cell r="G325">
            <v>21500</v>
          </cell>
          <cell r="H325">
            <v>23940</v>
          </cell>
          <cell r="I325">
            <v>22580</v>
          </cell>
          <cell r="J325">
            <v>1.05</v>
          </cell>
        </row>
        <row r="333">
          <cell r="D333" t="str">
            <v>Windows</v>
          </cell>
        </row>
        <row r="334">
          <cell r="B334">
            <v>1502001</v>
          </cell>
          <cell r="C334" t="str">
            <v>W101</v>
          </cell>
          <cell r="D334" t="str">
            <v>1600w x 2485hFixed Glazing in Aluminium frame</v>
          </cell>
          <cell r="E334" t="str">
            <v>Set</v>
          </cell>
          <cell r="F334">
            <v>16726</v>
          </cell>
          <cell r="G334">
            <v>1672.6000000000001</v>
          </cell>
          <cell r="H334">
            <v>16730</v>
          </cell>
          <cell r="I334">
            <v>1670</v>
          </cell>
          <cell r="J334">
            <v>1</v>
          </cell>
        </row>
        <row r="335">
          <cell r="B335">
            <v>1502002</v>
          </cell>
          <cell r="C335" t="str">
            <v>W102</v>
          </cell>
          <cell r="D335" t="str">
            <v>1360w x 2485hFixed Glazing in Aluminium frame</v>
          </cell>
          <cell r="E335" t="str">
            <v>Set</v>
          </cell>
          <cell r="F335">
            <v>15362</v>
          </cell>
          <cell r="G335">
            <v>1536.2</v>
          </cell>
          <cell r="H335">
            <v>16130</v>
          </cell>
          <cell r="I335">
            <v>1610</v>
          </cell>
          <cell r="J335">
            <v>1.05</v>
          </cell>
        </row>
        <row r="336">
          <cell r="B336">
            <v>1502003</v>
          </cell>
          <cell r="C336" t="str">
            <v>W103</v>
          </cell>
          <cell r="D336" t="str">
            <v>3260w x 500hFixed Glazing in hardwood frame</v>
          </cell>
          <cell r="E336" t="str">
            <v>Set</v>
          </cell>
          <cell r="F336">
            <v>12070</v>
          </cell>
          <cell r="G336">
            <v>1860</v>
          </cell>
          <cell r="H336">
            <v>12670</v>
          </cell>
          <cell r="I336">
            <v>1950</v>
          </cell>
          <cell r="J336">
            <v>1.05</v>
          </cell>
        </row>
        <row r="337">
          <cell r="B337">
            <v>1502004</v>
          </cell>
          <cell r="C337" t="str">
            <v>W104</v>
          </cell>
          <cell r="D337" t="str">
            <v>660w x 500hFixed Glazing in hardwood frame</v>
          </cell>
          <cell r="E337" t="str">
            <v>Set</v>
          </cell>
          <cell r="F337">
            <v>3480</v>
          </cell>
          <cell r="G337">
            <v>640</v>
          </cell>
          <cell r="H337">
            <v>3650</v>
          </cell>
          <cell r="I337">
            <v>670</v>
          </cell>
          <cell r="J337">
            <v>1.05</v>
          </cell>
        </row>
        <row r="338">
          <cell r="B338">
            <v>1502005</v>
          </cell>
          <cell r="C338" t="str">
            <v>W105</v>
          </cell>
          <cell r="D338" t="str">
            <v>2640w x 500hFixed Glazing in hardwood frame</v>
          </cell>
          <cell r="E338" t="str">
            <v>Set</v>
          </cell>
          <cell r="F338">
            <v>10420</v>
          </cell>
          <cell r="G338">
            <v>1550</v>
          </cell>
          <cell r="H338">
            <v>10940</v>
          </cell>
          <cell r="I338">
            <v>1630</v>
          </cell>
          <cell r="J338">
            <v>1.05</v>
          </cell>
        </row>
        <row r="339">
          <cell r="B339">
            <v>1502006</v>
          </cell>
          <cell r="C339" t="str">
            <v>W106</v>
          </cell>
          <cell r="D339" t="str">
            <v>1280w x 500hFixed Glazing in hardwood frame</v>
          </cell>
          <cell r="E339" t="str">
            <v>Set</v>
          </cell>
          <cell r="F339">
            <v>5610</v>
          </cell>
          <cell r="G339">
            <v>1080</v>
          </cell>
          <cell r="H339">
            <v>5890</v>
          </cell>
          <cell r="I339">
            <v>1130</v>
          </cell>
          <cell r="J339">
            <v>1.05</v>
          </cell>
        </row>
        <row r="340">
          <cell r="B340">
            <v>1502007</v>
          </cell>
          <cell r="C340" t="str">
            <v>W107</v>
          </cell>
          <cell r="D340" t="str">
            <v>1290w x 2100hInternal shuffled glass wall</v>
          </cell>
          <cell r="E340" t="str">
            <v>Set</v>
          </cell>
          <cell r="F340">
            <v>7810</v>
          </cell>
          <cell r="G340">
            <v>1260</v>
          </cell>
          <cell r="H340">
            <v>8200</v>
          </cell>
          <cell r="I340">
            <v>1320</v>
          </cell>
          <cell r="J340">
            <v>1.05</v>
          </cell>
        </row>
        <row r="341">
          <cell r="B341">
            <v>1502008</v>
          </cell>
          <cell r="C341" t="str">
            <v>W111</v>
          </cell>
          <cell r="D341" t="str">
            <v>1500w x 735hHi-Level Fixed Glazing in Aluminium frame</v>
          </cell>
          <cell r="E341" t="str">
            <v>Set</v>
          </cell>
          <cell r="F341">
            <v>8415</v>
          </cell>
          <cell r="G341">
            <v>540</v>
          </cell>
          <cell r="H341">
            <v>8420</v>
          </cell>
          <cell r="I341">
            <v>540</v>
          </cell>
          <cell r="J341">
            <v>1</v>
          </cell>
        </row>
        <row r="342">
          <cell r="B342">
            <v>1502009</v>
          </cell>
          <cell r="C342" t="str">
            <v>W112</v>
          </cell>
          <cell r="D342" t="str">
            <v>1500w x 735hHi-Level Fixed Glazing in Aluminium frame</v>
          </cell>
          <cell r="E342" t="str">
            <v>Set</v>
          </cell>
          <cell r="F342">
            <v>8415</v>
          </cell>
          <cell r="G342">
            <v>841.5</v>
          </cell>
          <cell r="H342">
            <v>8420</v>
          </cell>
          <cell r="I342">
            <v>840</v>
          </cell>
          <cell r="J342">
            <v>1</v>
          </cell>
        </row>
        <row r="343">
          <cell r="B343">
            <v>1502010</v>
          </cell>
          <cell r="C343" t="str">
            <v>W113</v>
          </cell>
          <cell r="D343" t="str">
            <v>1500w x 735hHi-Level Fixed Glazing in Aluminium frame</v>
          </cell>
          <cell r="E343" t="str">
            <v>Set</v>
          </cell>
          <cell r="F343">
            <v>8415</v>
          </cell>
          <cell r="G343">
            <v>841.5</v>
          </cell>
          <cell r="H343">
            <v>8420</v>
          </cell>
          <cell r="I343">
            <v>840</v>
          </cell>
          <cell r="J343">
            <v>1</v>
          </cell>
        </row>
        <row r="344">
          <cell r="B344">
            <v>1502011</v>
          </cell>
          <cell r="C344" t="str">
            <v>W114</v>
          </cell>
          <cell r="D344" t="str">
            <v>1500w x 735hHi-Level Fixed Glazing in Aluminium frame</v>
          </cell>
          <cell r="E344" t="str">
            <v>Set</v>
          </cell>
          <cell r="F344">
            <v>8415</v>
          </cell>
          <cell r="G344">
            <v>841.5</v>
          </cell>
          <cell r="H344">
            <v>8420</v>
          </cell>
          <cell r="I344">
            <v>840</v>
          </cell>
          <cell r="J344">
            <v>1</v>
          </cell>
        </row>
        <row r="345">
          <cell r="B345">
            <v>1502012</v>
          </cell>
          <cell r="C345" t="str">
            <v>W115</v>
          </cell>
          <cell r="D345" t="str">
            <v>1500w x 735hHi-Level Fixed Glazing in Aluminium frame</v>
          </cell>
          <cell r="E345" t="str">
            <v>Set</v>
          </cell>
          <cell r="F345">
            <v>8415</v>
          </cell>
          <cell r="G345">
            <v>841.5</v>
          </cell>
          <cell r="H345">
            <v>8420</v>
          </cell>
          <cell r="I345">
            <v>840</v>
          </cell>
          <cell r="J345">
            <v>1</v>
          </cell>
        </row>
        <row r="346">
          <cell r="B346">
            <v>1502013</v>
          </cell>
          <cell r="C346" t="str">
            <v>W116</v>
          </cell>
          <cell r="D346" t="str">
            <v>1500w x 735hHi-Level Fixed Glazing in Aluminium frame</v>
          </cell>
          <cell r="E346" t="str">
            <v>Set</v>
          </cell>
          <cell r="F346">
            <v>8415</v>
          </cell>
          <cell r="G346">
            <v>841.5</v>
          </cell>
          <cell r="H346">
            <v>8420</v>
          </cell>
          <cell r="I346">
            <v>840</v>
          </cell>
          <cell r="J346">
            <v>1</v>
          </cell>
        </row>
        <row r="347">
          <cell r="B347">
            <v>1502014</v>
          </cell>
          <cell r="C347" t="str">
            <v>W117</v>
          </cell>
          <cell r="D347" t="str">
            <v>1500w x 735hHi-Level Fixed Glazing in Aluminium frame</v>
          </cell>
          <cell r="E347" t="str">
            <v>Set</v>
          </cell>
          <cell r="F347">
            <v>8415</v>
          </cell>
          <cell r="G347">
            <v>841.5</v>
          </cell>
          <cell r="H347">
            <v>8420</v>
          </cell>
          <cell r="I347">
            <v>840</v>
          </cell>
          <cell r="J347">
            <v>1</v>
          </cell>
        </row>
        <row r="348">
          <cell r="B348">
            <v>1502015</v>
          </cell>
          <cell r="C348" t="str">
            <v>W118</v>
          </cell>
          <cell r="D348" t="str">
            <v>1500w x 735hHi-Level Fixed Glazing in Aluminium frame</v>
          </cell>
          <cell r="E348" t="str">
            <v>Set</v>
          </cell>
          <cell r="F348">
            <v>8415</v>
          </cell>
          <cell r="G348">
            <v>841.5</v>
          </cell>
          <cell r="H348">
            <v>8420</v>
          </cell>
          <cell r="I348">
            <v>840</v>
          </cell>
          <cell r="J348">
            <v>1</v>
          </cell>
        </row>
        <row r="349">
          <cell r="B349">
            <v>1502016</v>
          </cell>
          <cell r="C349" t="str">
            <v>W119</v>
          </cell>
          <cell r="D349" t="str">
            <v>1600w x 735hHi-Level Fixed Glazing in Aluminium frame</v>
          </cell>
          <cell r="E349" t="str">
            <v>Set</v>
          </cell>
          <cell r="F349">
            <v>8909</v>
          </cell>
          <cell r="G349">
            <v>890.90000000000009</v>
          </cell>
          <cell r="H349">
            <v>8910</v>
          </cell>
          <cell r="I349">
            <v>890</v>
          </cell>
          <cell r="J349">
            <v>1</v>
          </cell>
        </row>
        <row r="350">
          <cell r="B350">
            <v>1502017</v>
          </cell>
          <cell r="C350" t="str">
            <v>W120</v>
          </cell>
          <cell r="D350" t="str">
            <v>1400w x 735hHi-Level Fixed Glazing in Aluminium frame</v>
          </cell>
          <cell r="E350" t="str">
            <v>Set</v>
          </cell>
          <cell r="F350">
            <v>8292</v>
          </cell>
          <cell r="G350">
            <v>829.2</v>
          </cell>
          <cell r="H350">
            <v>8290</v>
          </cell>
          <cell r="I350">
            <v>830</v>
          </cell>
          <cell r="J350">
            <v>1</v>
          </cell>
        </row>
        <row r="351">
          <cell r="B351">
            <v>1502018</v>
          </cell>
          <cell r="C351" t="str">
            <v>W121</v>
          </cell>
          <cell r="D351" t="str">
            <v>1500w x 735hHi-Level Fixed Glazing in Aluminium frame</v>
          </cell>
          <cell r="E351" t="str">
            <v>Set</v>
          </cell>
          <cell r="F351">
            <v>8415</v>
          </cell>
          <cell r="G351">
            <v>841.5</v>
          </cell>
          <cell r="H351">
            <v>8420</v>
          </cell>
          <cell r="I351">
            <v>840</v>
          </cell>
          <cell r="J351">
            <v>1</v>
          </cell>
        </row>
        <row r="352">
          <cell r="B352">
            <v>1502019</v>
          </cell>
          <cell r="C352" t="str">
            <v>W122</v>
          </cell>
          <cell r="D352" t="str">
            <v>1500w x 735hHi-Level Fixed Glazing in Aluminium frame</v>
          </cell>
          <cell r="E352" t="str">
            <v>Set</v>
          </cell>
          <cell r="F352">
            <v>8415</v>
          </cell>
          <cell r="G352">
            <v>841.5</v>
          </cell>
          <cell r="H352">
            <v>8420</v>
          </cell>
          <cell r="I352">
            <v>840</v>
          </cell>
          <cell r="J352">
            <v>1</v>
          </cell>
        </row>
        <row r="353">
          <cell r="B353">
            <v>1502020</v>
          </cell>
          <cell r="C353" t="str">
            <v>W123</v>
          </cell>
          <cell r="D353" t="str">
            <v>1400w x 735hHi-Level Fixed Glazing in Aluminium frame</v>
          </cell>
          <cell r="E353" t="str">
            <v>Set</v>
          </cell>
          <cell r="F353">
            <v>8292</v>
          </cell>
          <cell r="G353">
            <v>829.2</v>
          </cell>
          <cell r="H353">
            <v>8290</v>
          </cell>
          <cell r="I353">
            <v>830</v>
          </cell>
          <cell r="J353">
            <v>1</v>
          </cell>
        </row>
        <row r="354">
          <cell r="B354">
            <v>1502021</v>
          </cell>
          <cell r="C354" t="str">
            <v>W124</v>
          </cell>
          <cell r="D354" t="str">
            <v>4220w x 735hHi-Level Fixed Glazing in Aluminium frame</v>
          </cell>
          <cell r="E354" t="str">
            <v>Set</v>
          </cell>
          <cell r="F354">
            <v>16938</v>
          </cell>
          <cell r="G354">
            <v>1693.8000000000002</v>
          </cell>
          <cell r="H354">
            <v>16940</v>
          </cell>
          <cell r="I354">
            <v>1690</v>
          </cell>
          <cell r="J354">
            <v>1</v>
          </cell>
        </row>
        <row r="355">
          <cell r="B355">
            <v>1502022</v>
          </cell>
          <cell r="C355" t="str">
            <v>W125</v>
          </cell>
          <cell r="D355" t="str">
            <v>2570w x 735hHi-Level Fixed Glazing in Aluminium frame</v>
          </cell>
          <cell r="E355" t="str">
            <v>Set</v>
          </cell>
          <cell r="F355">
            <v>11951</v>
          </cell>
          <cell r="G355">
            <v>1195.1000000000001</v>
          </cell>
          <cell r="H355">
            <v>11950</v>
          </cell>
          <cell r="I355">
            <v>1200</v>
          </cell>
          <cell r="J355">
            <v>1</v>
          </cell>
        </row>
        <row r="356">
          <cell r="B356">
            <v>1502023</v>
          </cell>
          <cell r="C356" t="str">
            <v>W131</v>
          </cell>
          <cell r="D356" t="str">
            <v>1305w x 2205hFixed Glazing in Aluminium frame</v>
          </cell>
          <cell r="E356" t="str">
            <v>Set</v>
          </cell>
          <cell r="F356">
            <v>14155</v>
          </cell>
          <cell r="G356">
            <v>1415.5</v>
          </cell>
          <cell r="H356">
            <v>14160</v>
          </cell>
          <cell r="I356">
            <v>1420</v>
          </cell>
          <cell r="J356">
            <v>1</v>
          </cell>
        </row>
        <row r="357">
          <cell r="B357">
            <v>1502024</v>
          </cell>
          <cell r="C357" t="str">
            <v>W132</v>
          </cell>
          <cell r="D357" t="str">
            <v>910w x 2205hFixed Glazing in Aluminium frame</v>
          </cell>
          <cell r="E357" t="str">
            <v>Set</v>
          </cell>
          <cell r="F357">
            <v>11962</v>
          </cell>
          <cell r="G357">
            <v>1196.2</v>
          </cell>
          <cell r="H357">
            <v>11960</v>
          </cell>
          <cell r="I357">
            <v>1200</v>
          </cell>
          <cell r="J357">
            <v>1</v>
          </cell>
        </row>
        <row r="358">
          <cell r="B358">
            <v>1502025</v>
          </cell>
          <cell r="C358" t="str">
            <v>W133</v>
          </cell>
          <cell r="D358" t="str">
            <v>910w x 2205hFixed Glazing in Aluminium frame</v>
          </cell>
          <cell r="E358" t="str">
            <v>Set</v>
          </cell>
          <cell r="F358">
            <v>11962</v>
          </cell>
          <cell r="G358">
            <v>1196.2</v>
          </cell>
          <cell r="H358">
            <v>11960</v>
          </cell>
          <cell r="I358">
            <v>1200</v>
          </cell>
          <cell r="J358">
            <v>1</v>
          </cell>
        </row>
        <row r="359">
          <cell r="B359">
            <v>1502026</v>
          </cell>
          <cell r="C359" t="str">
            <v>W134</v>
          </cell>
          <cell r="D359" t="str">
            <v>1305w x 2205hFixed Glazing in Aluminium frame</v>
          </cell>
          <cell r="E359" t="str">
            <v>Set</v>
          </cell>
          <cell r="F359">
            <v>14115</v>
          </cell>
          <cell r="G359">
            <v>1411.5</v>
          </cell>
          <cell r="H359">
            <v>14120</v>
          </cell>
          <cell r="I359">
            <v>1410</v>
          </cell>
          <cell r="J359">
            <v>1</v>
          </cell>
        </row>
        <row r="360">
          <cell r="B360">
            <v>1502027</v>
          </cell>
          <cell r="C360" t="str">
            <v>W135a</v>
          </cell>
          <cell r="D360" t="str">
            <v>1500w x 2205hFixed Glazing in Aluminium frame</v>
          </cell>
          <cell r="E360" t="str">
            <v>Set</v>
          </cell>
          <cell r="F360">
            <v>14871</v>
          </cell>
          <cell r="G360">
            <v>1487.1000000000001</v>
          </cell>
          <cell r="H360">
            <v>14870</v>
          </cell>
          <cell r="I360">
            <v>1490</v>
          </cell>
          <cell r="J360">
            <v>1</v>
          </cell>
        </row>
        <row r="361">
          <cell r="B361">
            <v>1502028</v>
          </cell>
          <cell r="C361" t="str">
            <v>W135b</v>
          </cell>
          <cell r="D361" t="str">
            <v>1500w x 2205hFixed Glazing in Aluminium frame</v>
          </cell>
          <cell r="E361" t="str">
            <v>Set</v>
          </cell>
          <cell r="F361">
            <v>14871</v>
          </cell>
          <cell r="G361">
            <v>1487.1000000000001</v>
          </cell>
          <cell r="H361">
            <v>14870</v>
          </cell>
          <cell r="I361">
            <v>1490</v>
          </cell>
          <cell r="J361">
            <v>1</v>
          </cell>
        </row>
        <row r="362">
          <cell r="B362">
            <v>1502029</v>
          </cell>
          <cell r="C362" t="str">
            <v>W136</v>
          </cell>
          <cell r="D362" t="str">
            <v>1305w x 2205hFixed Glazing in Aluminium frame</v>
          </cell>
          <cell r="E362" t="str">
            <v>Set</v>
          </cell>
          <cell r="F362">
            <v>14155</v>
          </cell>
          <cell r="G362">
            <v>1415.5</v>
          </cell>
          <cell r="H362">
            <v>14160</v>
          </cell>
          <cell r="I362">
            <v>1420</v>
          </cell>
          <cell r="J362">
            <v>1</v>
          </cell>
        </row>
        <row r="363">
          <cell r="B363">
            <v>1502030</v>
          </cell>
          <cell r="C363" t="str">
            <v>W137</v>
          </cell>
          <cell r="D363" t="str">
            <v>910w x 2205hFixed Glazing in Aluminium frame</v>
          </cell>
          <cell r="E363" t="str">
            <v>Set</v>
          </cell>
          <cell r="F363">
            <v>11962</v>
          </cell>
          <cell r="G363">
            <v>1196.2</v>
          </cell>
          <cell r="H363">
            <v>11960</v>
          </cell>
          <cell r="I363">
            <v>1200</v>
          </cell>
          <cell r="J363">
            <v>1</v>
          </cell>
        </row>
        <row r="364">
          <cell r="B364">
            <v>1502031</v>
          </cell>
          <cell r="C364" t="str">
            <v>W138</v>
          </cell>
          <cell r="D364" t="str">
            <v>910w x 2205hFixed Glazing in Aluminium frame</v>
          </cell>
          <cell r="E364" t="str">
            <v>Set</v>
          </cell>
          <cell r="F364">
            <v>11962</v>
          </cell>
          <cell r="G364">
            <v>1196.2</v>
          </cell>
          <cell r="H364">
            <v>11960</v>
          </cell>
          <cell r="I364">
            <v>1200</v>
          </cell>
          <cell r="J364">
            <v>1</v>
          </cell>
        </row>
        <row r="365">
          <cell r="B365">
            <v>1502032</v>
          </cell>
          <cell r="C365" t="str">
            <v>W139</v>
          </cell>
          <cell r="D365" t="str">
            <v>1305w x 2205hFixed Glazing in Aluminium frame</v>
          </cell>
          <cell r="E365" t="str">
            <v>Set</v>
          </cell>
          <cell r="F365">
            <v>14155</v>
          </cell>
          <cell r="G365">
            <v>1415.5</v>
          </cell>
          <cell r="H365">
            <v>14160</v>
          </cell>
          <cell r="I365">
            <v>1420</v>
          </cell>
          <cell r="J365">
            <v>1</v>
          </cell>
        </row>
        <row r="366">
          <cell r="B366">
            <v>1502033</v>
          </cell>
          <cell r="C366" t="str">
            <v>W140</v>
          </cell>
          <cell r="D366" t="str">
            <v>1200w x 560hFixed Glazing in hardwood frame</v>
          </cell>
          <cell r="E366" t="str">
            <v>Set</v>
          </cell>
          <cell r="F366">
            <v>6356</v>
          </cell>
          <cell r="G366">
            <v>635.6</v>
          </cell>
          <cell r="H366">
            <v>6360</v>
          </cell>
          <cell r="I366">
            <v>640</v>
          </cell>
          <cell r="J366">
            <v>1</v>
          </cell>
        </row>
        <row r="367">
          <cell r="B367">
            <v>1502034</v>
          </cell>
          <cell r="C367" t="str">
            <v>W141</v>
          </cell>
          <cell r="D367" t="str">
            <v>260w x 2100hInternal shuffled glass wall</v>
          </cell>
          <cell r="E367" t="str">
            <v>Set</v>
          </cell>
          <cell r="F367">
            <v>3420</v>
          </cell>
          <cell r="G367">
            <v>540</v>
          </cell>
          <cell r="H367">
            <v>3591</v>
          </cell>
          <cell r="I367">
            <v>567</v>
          </cell>
          <cell r="J367">
            <v>1.05</v>
          </cell>
        </row>
        <row r="368">
          <cell r="B368">
            <v>1502035</v>
          </cell>
          <cell r="C368" t="str">
            <v>W142</v>
          </cell>
          <cell r="D368" t="str">
            <v>230w x 2100hInternal shuffled glass wall</v>
          </cell>
          <cell r="E368" t="str">
            <v>Set</v>
          </cell>
          <cell r="F368">
            <v>3420</v>
          </cell>
          <cell r="G368">
            <v>540</v>
          </cell>
          <cell r="H368">
            <v>3591</v>
          </cell>
          <cell r="I368">
            <v>567</v>
          </cell>
          <cell r="J368">
            <v>1.05</v>
          </cell>
        </row>
        <row r="369">
          <cell r="B369">
            <v>1502036</v>
          </cell>
          <cell r="C369" t="str">
            <v>W143</v>
          </cell>
          <cell r="D369" t="str">
            <v>260w x 2100hInternal shuffled glass wall</v>
          </cell>
          <cell r="E369" t="str">
            <v>Set</v>
          </cell>
          <cell r="F369">
            <v>3420</v>
          </cell>
          <cell r="G369">
            <v>540</v>
          </cell>
          <cell r="H369">
            <v>3591</v>
          </cell>
          <cell r="I369">
            <v>567</v>
          </cell>
          <cell r="J369">
            <v>1.05</v>
          </cell>
        </row>
        <row r="370">
          <cell r="B370">
            <v>1502037</v>
          </cell>
          <cell r="C370" t="str">
            <v>W151</v>
          </cell>
          <cell r="D370" t="str">
            <v>2800w x 2200hHi-Level Triangular Fixed Glazing in Aluminium frame</v>
          </cell>
          <cell r="E370" t="str">
            <v>Set</v>
          </cell>
          <cell r="F370">
            <v>26987</v>
          </cell>
          <cell r="G370">
            <v>2698.7000000000003</v>
          </cell>
          <cell r="H370">
            <v>26990</v>
          </cell>
          <cell r="I370">
            <v>2700</v>
          </cell>
          <cell r="J370">
            <v>1</v>
          </cell>
        </row>
        <row r="371">
          <cell r="B371">
            <v>1502038</v>
          </cell>
          <cell r="C371" t="str">
            <v>W152</v>
          </cell>
          <cell r="D371" t="str">
            <v>2800w x 2200hHi-Level Triangular Fixed Glazing in Aluminium frame</v>
          </cell>
          <cell r="E371" t="str">
            <v>Set</v>
          </cell>
          <cell r="F371">
            <v>26987</v>
          </cell>
          <cell r="G371">
            <v>2698.7000000000003</v>
          </cell>
          <cell r="H371">
            <v>26990</v>
          </cell>
          <cell r="I371">
            <v>2700</v>
          </cell>
          <cell r="J371">
            <v>1</v>
          </cell>
        </row>
        <row r="372">
          <cell r="B372">
            <v>1502039</v>
          </cell>
          <cell r="C372" t="str">
            <v>W153</v>
          </cell>
          <cell r="D372" t="str">
            <v>2800w x 2200hHi-Level Triangular Fixed Glazing in Aluminium frame</v>
          </cell>
          <cell r="E372" t="str">
            <v>Set</v>
          </cell>
          <cell r="F372">
            <v>26987</v>
          </cell>
          <cell r="G372">
            <v>2698.7000000000003</v>
          </cell>
          <cell r="H372">
            <v>26990</v>
          </cell>
          <cell r="I372">
            <v>2700</v>
          </cell>
          <cell r="J372">
            <v>1</v>
          </cell>
        </row>
        <row r="373">
          <cell r="B373">
            <v>1502040</v>
          </cell>
          <cell r="C373" t="str">
            <v>W154</v>
          </cell>
          <cell r="D373" t="str">
            <v>2800w x 2200hHi-Level Triangular Fixed Glazing in Aluminium frame</v>
          </cell>
          <cell r="E373" t="str">
            <v>Set</v>
          </cell>
          <cell r="F373">
            <v>26987</v>
          </cell>
          <cell r="G373">
            <v>2698.7000000000003</v>
          </cell>
          <cell r="H373">
            <v>26990</v>
          </cell>
          <cell r="I373">
            <v>2700</v>
          </cell>
          <cell r="J373">
            <v>1</v>
          </cell>
        </row>
        <row r="374">
          <cell r="B374">
            <v>1502041</v>
          </cell>
          <cell r="C374" t="str">
            <v>W201</v>
          </cell>
          <cell r="D374" t="str">
            <v>4080w x 2485hFixed Glazing in Aluminium frame</v>
          </cell>
          <cell r="E374" t="str">
            <v>Set</v>
          </cell>
          <cell r="F374">
            <v>32957</v>
          </cell>
          <cell r="G374">
            <v>3295.7000000000003</v>
          </cell>
          <cell r="H374">
            <v>32960</v>
          </cell>
          <cell r="I374">
            <v>3300</v>
          </cell>
          <cell r="J374">
            <v>1</v>
          </cell>
        </row>
        <row r="375">
          <cell r="B375">
            <v>1502042</v>
          </cell>
          <cell r="C375" t="str">
            <v>W202</v>
          </cell>
          <cell r="D375" t="str">
            <v>915w x 2485hFixed Glazing in Aluminium frame</v>
          </cell>
          <cell r="E375" t="str">
            <v>Set</v>
          </cell>
          <cell r="F375">
            <v>12779</v>
          </cell>
          <cell r="G375">
            <v>1277.9000000000001</v>
          </cell>
          <cell r="H375">
            <v>12780</v>
          </cell>
          <cell r="I375">
            <v>1280</v>
          </cell>
          <cell r="J375">
            <v>1</v>
          </cell>
        </row>
        <row r="376">
          <cell r="B376">
            <v>1502043</v>
          </cell>
          <cell r="C376" t="str">
            <v>W203</v>
          </cell>
          <cell r="D376" t="str">
            <v>400w x 2485hFixed Glazing in Aluminium frame</v>
          </cell>
          <cell r="E376" t="str">
            <v>Set</v>
          </cell>
          <cell r="F376">
            <v>9534</v>
          </cell>
          <cell r="G376">
            <v>953.40000000000009</v>
          </cell>
          <cell r="H376">
            <v>9530</v>
          </cell>
          <cell r="I376">
            <v>950</v>
          </cell>
          <cell r="J376">
            <v>1</v>
          </cell>
        </row>
        <row r="377">
          <cell r="B377">
            <v>1502044</v>
          </cell>
          <cell r="C377" t="str">
            <v>W204</v>
          </cell>
          <cell r="D377" t="str">
            <v>1000w x 2485hFixed Glazing in Aluminium frame</v>
          </cell>
          <cell r="E377" t="str">
            <v>Set</v>
          </cell>
          <cell r="F377">
            <v>13131</v>
          </cell>
          <cell r="G377">
            <v>1313.1000000000001</v>
          </cell>
          <cell r="H377">
            <v>13130</v>
          </cell>
          <cell r="I377">
            <v>1310</v>
          </cell>
          <cell r="J377">
            <v>1</v>
          </cell>
        </row>
        <row r="378">
          <cell r="B378">
            <v>1502045</v>
          </cell>
          <cell r="C378" t="str">
            <v>W205</v>
          </cell>
          <cell r="D378" t="str">
            <v>1000w x 2485hFixed Glazing in Aluminium frame</v>
          </cell>
          <cell r="E378" t="str">
            <v>Set</v>
          </cell>
          <cell r="F378">
            <v>13131</v>
          </cell>
          <cell r="G378">
            <v>1313.1000000000001</v>
          </cell>
          <cell r="H378">
            <v>13130</v>
          </cell>
          <cell r="I378">
            <v>1310</v>
          </cell>
          <cell r="J378">
            <v>1</v>
          </cell>
        </row>
        <row r="379">
          <cell r="B379">
            <v>1502046</v>
          </cell>
          <cell r="C379" t="str">
            <v>W206</v>
          </cell>
          <cell r="D379" t="str">
            <v>1055w x 2485hFixed Glazing in Aluminium frame</v>
          </cell>
          <cell r="E379" t="str">
            <v>Set</v>
          </cell>
          <cell r="F379">
            <v>13358</v>
          </cell>
          <cell r="G379">
            <v>1335.8000000000002</v>
          </cell>
          <cell r="H379">
            <v>13360</v>
          </cell>
          <cell r="I379">
            <v>1340</v>
          </cell>
          <cell r="J379">
            <v>1</v>
          </cell>
        </row>
        <row r="380">
          <cell r="B380">
            <v>1502047</v>
          </cell>
          <cell r="C380" t="str">
            <v>W207</v>
          </cell>
          <cell r="D380" t="str">
            <v>2375w x 2800hExternal shuffle glazing</v>
          </cell>
          <cell r="E380" t="str">
            <v>Set</v>
          </cell>
          <cell r="F380">
            <v>21190</v>
          </cell>
          <cell r="G380">
            <v>580</v>
          </cell>
          <cell r="H380">
            <v>22250</v>
          </cell>
          <cell r="I380">
            <v>610</v>
          </cell>
          <cell r="J380">
            <v>1.05</v>
          </cell>
        </row>
        <row r="381">
          <cell r="B381">
            <v>1502048</v>
          </cell>
          <cell r="C381" t="str">
            <v>W208</v>
          </cell>
          <cell r="D381" t="str">
            <v>1225w x 880hCasement window in hardwood frame</v>
          </cell>
          <cell r="E381" t="str">
            <v>Set</v>
          </cell>
          <cell r="F381">
            <v>6860</v>
          </cell>
          <cell r="G381">
            <v>1330</v>
          </cell>
          <cell r="H381">
            <v>7200</v>
          </cell>
          <cell r="I381">
            <v>1400</v>
          </cell>
          <cell r="J381">
            <v>1.05</v>
          </cell>
        </row>
        <row r="382">
          <cell r="B382">
            <v>1502049</v>
          </cell>
          <cell r="C382" t="str">
            <v>W209</v>
          </cell>
          <cell r="D382" t="str">
            <v>930w x 500hCasement window in hardwood frame</v>
          </cell>
          <cell r="E382" t="str">
            <v>Set</v>
          </cell>
          <cell r="F382">
            <v>4730</v>
          </cell>
          <cell r="G382">
            <v>1330</v>
          </cell>
          <cell r="H382">
            <v>4970</v>
          </cell>
          <cell r="I382">
            <v>1400</v>
          </cell>
          <cell r="J382">
            <v>1.05</v>
          </cell>
        </row>
        <row r="383">
          <cell r="B383">
            <v>1502050</v>
          </cell>
          <cell r="C383" t="str">
            <v>W210</v>
          </cell>
          <cell r="D383" t="str">
            <v>3610w x 500hFixed Glazing in hardwood frame</v>
          </cell>
          <cell r="E383" t="str">
            <v>Set</v>
          </cell>
          <cell r="F383">
            <v>14930</v>
          </cell>
          <cell r="G383">
            <v>2640</v>
          </cell>
          <cell r="H383">
            <v>15680</v>
          </cell>
          <cell r="I383">
            <v>2770</v>
          </cell>
          <cell r="J383">
            <v>1.05</v>
          </cell>
        </row>
        <row r="384">
          <cell r="B384">
            <v>1502051</v>
          </cell>
          <cell r="C384" t="str">
            <v>W211</v>
          </cell>
          <cell r="D384" t="str">
            <v>1410w x 500hFixed Glazing in hardwood frame</v>
          </cell>
          <cell r="E384" t="str">
            <v>Set</v>
          </cell>
          <cell r="F384">
            <v>9370</v>
          </cell>
          <cell r="G384">
            <v>1760</v>
          </cell>
          <cell r="H384">
            <v>9840</v>
          </cell>
          <cell r="I384">
            <v>1850</v>
          </cell>
          <cell r="J384">
            <v>1.05</v>
          </cell>
        </row>
        <row r="385">
          <cell r="B385">
            <v>1502052</v>
          </cell>
          <cell r="C385" t="str">
            <v>W212</v>
          </cell>
          <cell r="D385" t="str">
            <v>1105w x 2800hInternal shuffled glass wall</v>
          </cell>
          <cell r="E385" t="str">
            <v>Set</v>
          </cell>
          <cell r="F385">
            <v>8920</v>
          </cell>
          <cell r="G385">
            <v>780</v>
          </cell>
          <cell r="H385">
            <v>9370</v>
          </cell>
          <cell r="I385">
            <v>820</v>
          </cell>
          <cell r="J385">
            <v>1.05</v>
          </cell>
        </row>
        <row r="386">
          <cell r="B386">
            <v>1502053</v>
          </cell>
          <cell r="C386" t="str">
            <v>W213</v>
          </cell>
          <cell r="D386" t="str">
            <v>900w x 700hInternal hi-level shuffled glass wall</v>
          </cell>
          <cell r="E386" t="str">
            <v>Set</v>
          </cell>
          <cell r="F386">
            <v>3140</v>
          </cell>
          <cell r="G386">
            <v>460</v>
          </cell>
          <cell r="H386">
            <v>3300</v>
          </cell>
          <cell r="I386">
            <v>480</v>
          </cell>
          <cell r="J386">
            <v>1.05</v>
          </cell>
        </row>
        <row r="387">
          <cell r="B387">
            <v>1502054</v>
          </cell>
          <cell r="C387" t="str">
            <v>W214</v>
          </cell>
          <cell r="D387" t="str">
            <v>400w x 2800hInternal shuffled glass wall</v>
          </cell>
          <cell r="E387" t="str">
            <v>Set</v>
          </cell>
          <cell r="F387">
            <v>5540</v>
          </cell>
          <cell r="G387">
            <v>630</v>
          </cell>
          <cell r="H387">
            <v>5820</v>
          </cell>
          <cell r="I387">
            <v>660</v>
          </cell>
          <cell r="J387">
            <v>1.05</v>
          </cell>
        </row>
        <row r="388">
          <cell r="B388">
            <v>1502055</v>
          </cell>
          <cell r="C388" t="str">
            <v>W215</v>
          </cell>
          <cell r="D388" t="str">
            <v>1740w x 2800hInternal shuffled glass wall</v>
          </cell>
          <cell r="E388" t="str">
            <v>Set</v>
          </cell>
          <cell r="F388">
            <v>12350</v>
          </cell>
          <cell r="G388">
            <v>940</v>
          </cell>
          <cell r="H388">
            <v>12970</v>
          </cell>
          <cell r="I388">
            <v>990</v>
          </cell>
          <cell r="J388">
            <v>1.05</v>
          </cell>
        </row>
        <row r="389">
          <cell r="B389">
            <v>1502056</v>
          </cell>
          <cell r="C389" t="str">
            <v>W221</v>
          </cell>
          <cell r="D389" t="str">
            <v>2220w x 735hHi-Level Fixed Glazing in Aluminium frame</v>
          </cell>
          <cell r="E389" t="str">
            <v>Set</v>
          </cell>
          <cell r="F389">
            <v>10967</v>
          </cell>
          <cell r="G389">
            <v>1096.7</v>
          </cell>
          <cell r="H389">
            <v>10970</v>
          </cell>
          <cell r="I389">
            <v>1100</v>
          </cell>
          <cell r="J389">
            <v>1</v>
          </cell>
        </row>
        <row r="390">
          <cell r="B390">
            <v>1502057</v>
          </cell>
          <cell r="C390" t="str">
            <v>W222</v>
          </cell>
          <cell r="D390" t="str">
            <v>1500w x 735hHi-Level Fixed Glazing in Aluminium frame</v>
          </cell>
          <cell r="E390" t="str">
            <v>Set</v>
          </cell>
          <cell r="F390">
            <v>8415</v>
          </cell>
          <cell r="G390">
            <v>841.5</v>
          </cell>
          <cell r="H390">
            <v>8420</v>
          </cell>
          <cell r="I390">
            <v>840</v>
          </cell>
          <cell r="J390">
            <v>1</v>
          </cell>
        </row>
        <row r="391">
          <cell r="B391">
            <v>1502058</v>
          </cell>
          <cell r="C391" t="str">
            <v>W223</v>
          </cell>
          <cell r="D391" t="str">
            <v>1500w x 735hHi-Level Fixed Glazing in Aluminium frame</v>
          </cell>
          <cell r="E391" t="str">
            <v>Set</v>
          </cell>
          <cell r="F391">
            <v>8415</v>
          </cell>
          <cell r="G391">
            <v>841.5</v>
          </cell>
          <cell r="H391">
            <v>8420</v>
          </cell>
          <cell r="I391">
            <v>840</v>
          </cell>
          <cell r="J391">
            <v>1</v>
          </cell>
        </row>
        <row r="392">
          <cell r="B392">
            <v>1502059</v>
          </cell>
          <cell r="C392" t="str">
            <v>W224</v>
          </cell>
          <cell r="D392" t="str">
            <v>1600w x 735hHi-Level Fixed Glazing in Aluminium frame</v>
          </cell>
          <cell r="E392" t="str">
            <v>Set</v>
          </cell>
          <cell r="F392">
            <v>8909</v>
          </cell>
          <cell r="G392">
            <v>890.90000000000009</v>
          </cell>
          <cell r="H392">
            <v>8910</v>
          </cell>
          <cell r="I392">
            <v>890</v>
          </cell>
          <cell r="J392">
            <v>1</v>
          </cell>
        </row>
        <row r="393">
          <cell r="B393">
            <v>1502060</v>
          </cell>
          <cell r="C393" t="str">
            <v>W225</v>
          </cell>
          <cell r="D393" t="str">
            <v>1600w x 735hHi-Level Fixed Glazing in Aluminium frame</v>
          </cell>
          <cell r="E393" t="str">
            <v>Set</v>
          </cell>
          <cell r="F393">
            <v>8909</v>
          </cell>
          <cell r="G393">
            <v>890.90000000000009</v>
          </cell>
          <cell r="H393">
            <v>8910</v>
          </cell>
          <cell r="I393">
            <v>890</v>
          </cell>
          <cell r="J393">
            <v>1</v>
          </cell>
        </row>
        <row r="394">
          <cell r="B394">
            <v>1502061</v>
          </cell>
          <cell r="C394" t="str">
            <v>W226</v>
          </cell>
          <cell r="D394" t="str">
            <v>1500w x 735hHi-Level Fixed Glazing in Aluminium frame</v>
          </cell>
          <cell r="E394" t="str">
            <v>Set</v>
          </cell>
          <cell r="F394">
            <v>8415</v>
          </cell>
          <cell r="G394">
            <v>841.5</v>
          </cell>
          <cell r="H394">
            <v>8420</v>
          </cell>
          <cell r="I394">
            <v>840</v>
          </cell>
          <cell r="J394">
            <v>1</v>
          </cell>
        </row>
        <row r="395">
          <cell r="B395">
            <v>1502062</v>
          </cell>
          <cell r="C395" t="str">
            <v>W227</v>
          </cell>
          <cell r="D395" t="str">
            <v>1500w x 735hHi-Level Fixed Glazing in Aluminium frame</v>
          </cell>
          <cell r="E395" t="str">
            <v>Set</v>
          </cell>
          <cell r="F395">
            <v>8415</v>
          </cell>
          <cell r="G395">
            <v>841.5</v>
          </cell>
          <cell r="H395">
            <v>8420</v>
          </cell>
          <cell r="I395">
            <v>840</v>
          </cell>
          <cell r="J395">
            <v>1</v>
          </cell>
        </row>
        <row r="396">
          <cell r="B396">
            <v>1502063</v>
          </cell>
          <cell r="C396" t="str">
            <v>W228</v>
          </cell>
          <cell r="D396" t="str">
            <v>1500w x 735hHi-Level Fixed Glazing in Aluminium frame</v>
          </cell>
          <cell r="E396" t="str">
            <v>Set</v>
          </cell>
          <cell r="F396">
            <v>8415</v>
          </cell>
          <cell r="G396">
            <v>841.5</v>
          </cell>
          <cell r="H396">
            <v>8420</v>
          </cell>
          <cell r="I396">
            <v>840</v>
          </cell>
          <cell r="J396">
            <v>1</v>
          </cell>
        </row>
        <row r="397">
          <cell r="B397">
            <v>1502064</v>
          </cell>
          <cell r="C397" t="str">
            <v>W229</v>
          </cell>
          <cell r="D397" t="str">
            <v>1500w x 735hHi-Level Fixed Glazing in Aluminium frame</v>
          </cell>
          <cell r="E397" t="str">
            <v>Set</v>
          </cell>
          <cell r="F397">
            <v>8415</v>
          </cell>
          <cell r="G397">
            <v>841.5</v>
          </cell>
          <cell r="H397">
            <v>8420</v>
          </cell>
          <cell r="I397">
            <v>840</v>
          </cell>
          <cell r="J397">
            <v>1</v>
          </cell>
        </row>
        <row r="398">
          <cell r="B398">
            <v>1502065</v>
          </cell>
          <cell r="C398" t="str">
            <v>W230</v>
          </cell>
          <cell r="D398" t="str">
            <v>1500w x 735hHi-Level Fixed Glazing in Aluminium frame</v>
          </cell>
          <cell r="E398" t="str">
            <v>Set</v>
          </cell>
          <cell r="F398">
            <v>8415</v>
          </cell>
          <cell r="G398">
            <v>841.5</v>
          </cell>
          <cell r="H398">
            <v>8420</v>
          </cell>
          <cell r="I398">
            <v>840</v>
          </cell>
          <cell r="J398">
            <v>1</v>
          </cell>
        </row>
        <row r="399">
          <cell r="B399">
            <v>1502066</v>
          </cell>
          <cell r="C399" t="str">
            <v>W231</v>
          </cell>
          <cell r="D399" t="str">
            <v>1080w x 735hHi-Level Fixed Glazing in Aluminium frame</v>
          </cell>
          <cell r="E399" t="str">
            <v>Set</v>
          </cell>
          <cell r="F399">
            <v>7159</v>
          </cell>
          <cell r="G399">
            <v>715.90000000000009</v>
          </cell>
          <cell r="H399">
            <v>7160</v>
          </cell>
          <cell r="I399">
            <v>720</v>
          </cell>
          <cell r="J399">
            <v>1</v>
          </cell>
        </row>
        <row r="400">
          <cell r="B400">
            <v>1502067</v>
          </cell>
          <cell r="C400" t="str">
            <v>W232</v>
          </cell>
          <cell r="D400" t="str">
            <v>1500w x 735hHi-Level Fixed Glazing in Aluminium frame</v>
          </cell>
          <cell r="E400" t="str">
            <v>Set</v>
          </cell>
          <cell r="F400">
            <v>8415</v>
          </cell>
          <cell r="G400">
            <v>841.5</v>
          </cell>
          <cell r="H400">
            <v>8420</v>
          </cell>
          <cell r="I400">
            <v>840</v>
          </cell>
          <cell r="J400">
            <v>1</v>
          </cell>
        </row>
        <row r="401">
          <cell r="B401">
            <v>1502068</v>
          </cell>
          <cell r="C401" t="str">
            <v>W233</v>
          </cell>
          <cell r="D401" t="str">
            <v>1500w x 735hHi-Level Fixed Glazing in Aluminium frame</v>
          </cell>
          <cell r="E401" t="str">
            <v>Set</v>
          </cell>
          <cell r="F401">
            <v>8415</v>
          </cell>
          <cell r="G401">
            <v>841.5</v>
          </cell>
          <cell r="H401">
            <v>8420</v>
          </cell>
          <cell r="I401">
            <v>840</v>
          </cell>
          <cell r="J401">
            <v>1</v>
          </cell>
        </row>
        <row r="402">
          <cell r="B402">
            <v>1502069</v>
          </cell>
          <cell r="C402" t="str">
            <v>W234</v>
          </cell>
          <cell r="D402" t="str">
            <v>400w x 735hHi-Level Fixed Glazing in Aluminium frame</v>
          </cell>
          <cell r="E402" t="str">
            <v>Set</v>
          </cell>
          <cell r="F402">
            <v>5213</v>
          </cell>
          <cell r="G402">
            <v>521.30000000000007</v>
          </cell>
          <cell r="H402">
            <v>5210</v>
          </cell>
          <cell r="I402">
            <v>520</v>
          </cell>
          <cell r="J402">
            <v>1</v>
          </cell>
        </row>
        <row r="403">
          <cell r="B403">
            <v>1502070</v>
          </cell>
          <cell r="C403" t="str">
            <v>W235</v>
          </cell>
          <cell r="D403" t="str">
            <v>1000w x 735hHi-Level Fixed Glazing in Aluminium frame</v>
          </cell>
          <cell r="E403" t="str">
            <v>Set</v>
          </cell>
          <cell r="F403">
            <v>7061</v>
          </cell>
          <cell r="G403">
            <v>706.1</v>
          </cell>
          <cell r="H403">
            <v>7060</v>
          </cell>
          <cell r="I403">
            <v>710</v>
          </cell>
          <cell r="J403">
            <v>1</v>
          </cell>
        </row>
        <row r="404">
          <cell r="B404">
            <v>1502071</v>
          </cell>
          <cell r="C404" t="str">
            <v>W236</v>
          </cell>
          <cell r="D404" t="str">
            <v>1500w x 735hHi-Level Fixed Glazing in Aluminium frame</v>
          </cell>
          <cell r="E404" t="str">
            <v>Set</v>
          </cell>
          <cell r="F404">
            <v>8415</v>
          </cell>
          <cell r="G404">
            <v>841.5</v>
          </cell>
          <cell r="H404">
            <v>8420</v>
          </cell>
          <cell r="I404">
            <v>840</v>
          </cell>
          <cell r="J404">
            <v>1</v>
          </cell>
        </row>
        <row r="405">
          <cell r="B405">
            <v>1502072</v>
          </cell>
          <cell r="C405" t="str">
            <v>W237</v>
          </cell>
          <cell r="D405" t="str">
            <v>1500w x 735hHi-Level Fixed Glazing in Aluminium frame</v>
          </cell>
          <cell r="E405" t="str">
            <v>Set</v>
          </cell>
          <cell r="F405">
            <v>8415</v>
          </cell>
          <cell r="G405">
            <v>841.5</v>
          </cell>
          <cell r="H405">
            <v>8420</v>
          </cell>
          <cell r="I405">
            <v>840</v>
          </cell>
          <cell r="J405">
            <v>1</v>
          </cell>
        </row>
        <row r="406">
          <cell r="B406">
            <v>1502073</v>
          </cell>
          <cell r="C406" t="str">
            <v>W238</v>
          </cell>
          <cell r="D406" t="str">
            <v>1000w x 735hHi-Level Fixed Glazing in Aluminium frame</v>
          </cell>
          <cell r="E406" t="str">
            <v>Set</v>
          </cell>
          <cell r="F406">
            <v>7061</v>
          </cell>
          <cell r="G406">
            <v>706.1</v>
          </cell>
          <cell r="H406">
            <v>7060</v>
          </cell>
          <cell r="I406">
            <v>710</v>
          </cell>
          <cell r="J406">
            <v>1</v>
          </cell>
        </row>
        <row r="407">
          <cell r="B407">
            <v>1502074</v>
          </cell>
          <cell r="C407" t="str">
            <v>W239</v>
          </cell>
          <cell r="D407" t="str">
            <v>1055w x 735hHi-Level Fixed Glazing in Aluminium frame</v>
          </cell>
          <cell r="E407" t="str">
            <v>Set</v>
          </cell>
          <cell r="F407">
            <v>7128</v>
          </cell>
          <cell r="G407">
            <v>712.80000000000007</v>
          </cell>
          <cell r="H407">
            <v>7130</v>
          </cell>
          <cell r="I407">
            <v>710</v>
          </cell>
          <cell r="J407">
            <v>1</v>
          </cell>
        </row>
        <row r="408">
          <cell r="B408">
            <v>1502075</v>
          </cell>
          <cell r="C408" t="str">
            <v>W240</v>
          </cell>
          <cell r="D408" t="str">
            <v>1390w x 735hHi-Level Fixed Glazing in Aluminium frame</v>
          </cell>
          <cell r="E408" t="str">
            <v>Set</v>
          </cell>
          <cell r="F408">
            <v>8280</v>
          </cell>
          <cell r="G408">
            <v>828</v>
          </cell>
          <cell r="H408">
            <v>8280</v>
          </cell>
          <cell r="I408">
            <v>830</v>
          </cell>
          <cell r="J408">
            <v>1</v>
          </cell>
        </row>
        <row r="409">
          <cell r="B409">
            <v>1502076</v>
          </cell>
          <cell r="C409" t="str">
            <v>W241</v>
          </cell>
          <cell r="D409" t="str">
            <v>1500w x 735hHi-Level Fixed Glazing in Aluminium frame</v>
          </cell>
          <cell r="E409" t="str">
            <v>Set</v>
          </cell>
          <cell r="F409">
            <v>8415</v>
          </cell>
          <cell r="G409">
            <v>841.5</v>
          </cell>
          <cell r="H409">
            <v>8420</v>
          </cell>
          <cell r="I409">
            <v>840</v>
          </cell>
          <cell r="J409">
            <v>1</v>
          </cell>
        </row>
        <row r="410">
          <cell r="B410">
            <v>1502077</v>
          </cell>
          <cell r="C410" t="str">
            <v>W242</v>
          </cell>
          <cell r="D410" t="str">
            <v>1500w x 735hHi-Level Fixed Glazing in Aluminium frame</v>
          </cell>
          <cell r="E410" t="str">
            <v>Set</v>
          </cell>
          <cell r="F410">
            <v>8415</v>
          </cell>
          <cell r="G410">
            <v>841.5</v>
          </cell>
          <cell r="H410">
            <v>8420</v>
          </cell>
          <cell r="I410">
            <v>840</v>
          </cell>
          <cell r="J410">
            <v>1</v>
          </cell>
        </row>
        <row r="411">
          <cell r="B411">
            <v>1502078</v>
          </cell>
          <cell r="C411" t="str">
            <v>W243</v>
          </cell>
          <cell r="D411" t="str">
            <v>1500w x 735hHi-Level Fixed Glazing in Aluminium frame</v>
          </cell>
          <cell r="E411" t="str">
            <v>Set</v>
          </cell>
          <cell r="F411">
            <v>8415</v>
          </cell>
          <cell r="G411">
            <v>841.5</v>
          </cell>
          <cell r="H411">
            <v>8420</v>
          </cell>
          <cell r="I411">
            <v>840</v>
          </cell>
          <cell r="J411">
            <v>1</v>
          </cell>
        </row>
        <row r="412">
          <cell r="B412">
            <v>1502079</v>
          </cell>
          <cell r="C412" t="str">
            <v>W244</v>
          </cell>
          <cell r="D412" t="str">
            <v>1500w x 735hHi-Level Fixed Glazing in Aluminium frame</v>
          </cell>
          <cell r="E412" t="str">
            <v>Set</v>
          </cell>
          <cell r="F412">
            <v>8415</v>
          </cell>
          <cell r="G412">
            <v>841.5</v>
          </cell>
          <cell r="H412">
            <v>8420</v>
          </cell>
          <cell r="I412">
            <v>840</v>
          </cell>
          <cell r="J412">
            <v>1</v>
          </cell>
        </row>
        <row r="413">
          <cell r="B413">
            <v>1502080</v>
          </cell>
          <cell r="C413" t="str">
            <v>W245</v>
          </cell>
          <cell r="D413" t="str">
            <v>1500w x 735hHi-Level Fixed Glazing in Aluminium frame</v>
          </cell>
          <cell r="E413" t="str">
            <v>Set</v>
          </cell>
          <cell r="F413">
            <v>8415</v>
          </cell>
          <cell r="G413">
            <v>841.5</v>
          </cell>
          <cell r="H413">
            <v>8420</v>
          </cell>
          <cell r="I413">
            <v>840</v>
          </cell>
          <cell r="J413">
            <v>1</v>
          </cell>
        </row>
        <row r="414">
          <cell r="B414">
            <v>1502081</v>
          </cell>
          <cell r="C414" t="str">
            <v>W246</v>
          </cell>
          <cell r="D414" t="str">
            <v>1600w x 735hHi-Level Fixed Glazing in Aluminium frame</v>
          </cell>
          <cell r="E414" t="str">
            <v>Set</v>
          </cell>
          <cell r="F414">
            <v>8909</v>
          </cell>
          <cell r="G414">
            <v>890.90000000000009</v>
          </cell>
          <cell r="H414">
            <v>8910</v>
          </cell>
          <cell r="I414">
            <v>890</v>
          </cell>
          <cell r="J414">
            <v>1</v>
          </cell>
        </row>
        <row r="415">
          <cell r="B415">
            <v>1502082</v>
          </cell>
          <cell r="C415" t="str">
            <v>W251</v>
          </cell>
          <cell r="D415" t="str">
            <v>1980w x 560hCasement window in hardwood frame</v>
          </cell>
          <cell r="E415" t="str">
            <v>Set</v>
          </cell>
          <cell r="F415">
            <v>8750</v>
          </cell>
          <cell r="G415">
            <v>1300</v>
          </cell>
          <cell r="H415">
            <v>9190</v>
          </cell>
          <cell r="I415">
            <v>1370</v>
          </cell>
          <cell r="J415">
            <v>1.05</v>
          </cell>
        </row>
        <row r="416">
          <cell r="B416">
            <v>1502083</v>
          </cell>
          <cell r="C416" t="str">
            <v>W252</v>
          </cell>
          <cell r="D416" t="str">
            <v>1305w x 2375hFixed Glazing in Aluminium frame</v>
          </cell>
          <cell r="E416" t="str">
            <v>Set</v>
          </cell>
          <cell r="F416">
            <v>14338</v>
          </cell>
          <cell r="G416">
            <v>1433.8000000000002</v>
          </cell>
          <cell r="H416">
            <v>14340</v>
          </cell>
          <cell r="I416">
            <v>1430</v>
          </cell>
          <cell r="J416">
            <v>1</v>
          </cell>
        </row>
        <row r="417">
          <cell r="B417">
            <v>1502084</v>
          </cell>
          <cell r="C417" t="str">
            <v>W253</v>
          </cell>
          <cell r="D417" t="str">
            <v>910w x 2375hFixed Glazing in Aluminium frame</v>
          </cell>
          <cell r="E417" t="str">
            <v>Set</v>
          </cell>
          <cell r="F417">
            <v>12219</v>
          </cell>
          <cell r="G417">
            <v>1221.9000000000001</v>
          </cell>
          <cell r="H417">
            <v>12220</v>
          </cell>
          <cell r="I417">
            <v>1220</v>
          </cell>
          <cell r="J417">
            <v>1</v>
          </cell>
        </row>
        <row r="418">
          <cell r="B418">
            <v>1502085</v>
          </cell>
          <cell r="C418" t="str">
            <v>W254</v>
          </cell>
          <cell r="D418" t="str">
            <v>910w x 2375hFixed Glazing in Aluminium frame</v>
          </cell>
          <cell r="E418" t="str">
            <v>Set</v>
          </cell>
          <cell r="F418">
            <v>12219</v>
          </cell>
          <cell r="G418">
            <v>1221.9000000000001</v>
          </cell>
          <cell r="H418">
            <v>12220</v>
          </cell>
          <cell r="I418">
            <v>1220</v>
          </cell>
          <cell r="J418">
            <v>1</v>
          </cell>
        </row>
        <row r="419">
          <cell r="B419">
            <v>1502086</v>
          </cell>
          <cell r="C419" t="str">
            <v>W255</v>
          </cell>
          <cell r="D419" t="str">
            <v>1305w x 2375hFixed Glazing in Aluminium frame</v>
          </cell>
          <cell r="E419" t="str">
            <v>Set</v>
          </cell>
          <cell r="F419">
            <v>14338</v>
          </cell>
          <cell r="G419">
            <v>1433.8000000000002</v>
          </cell>
          <cell r="H419">
            <v>14340</v>
          </cell>
          <cell r="I419">
            <v>1430</v>
          </cell>
          <cell r="J419">
            <v>1</v>
          </cell>
        </row>
        <row r="420">
          <cell r="B420">
            <v>1502087</v>
          </cell>
          <cell r="C420" t="str">
            <v>W257</v>
          </cell>
          <cell r="D420" t="str">
            <v>2300w x 560hCasement window in hardwood frame</v>
          </cell>
          <cell r="E420" t="str">
            <v>Set</v>
          </cell>
          <cell r="F420">
            <v>9900</v>
          </cell>
          <cell r="G420">
            <v>1400</v>
          </cell>
          <cell r="H420">
            <v>10400</v>
          </cell>
          <cell r="I420">
            <v>1470</v>
          </cell>
          <cell r="J420">
            <v>1.05</v>
          </cell>
        </row>
        <row r="421">
          <cell r="B421">
            <v>1502088</v>
          </cell>
          <cell r="C421" t="str">
            <v>W258</v>
          </cell>
          <cell r="D421" t="str">
            <v>1305w x 2375hFixed Glazing in Aluminium frame</v>
          </cell>
          <cell r="E421" t="str">
            <v>Set</v>
          </cell>
          <cell r="F421">
            <v>14338</v>
          </cell>
          <cell r="G421">
            <v>1433.8000000000002</v>
          </cell>
          <cell r="H421">
            <v>14340</v>
          </cell>
          <cell r="I421">
            <v>1430</v>
          </cell>
          <cell r="J421">
            <v>1</v>
          </cell>
        </row>
        <row r="422">
          <cell r="B422">
            <v>1502089</v>
          </cell>
          <cell r="C422" t="str">
            <v>W259</v>
          </cell>
          <cell r="D422" t="str">
            <v>910w x 2375hFixed Glazing in Aluminium frame</v>
          </cell>
          <cell r="E422" t="str">
            <v>Set</v>
          </cell>
          <cell r="F422">
            <v>12219</v>
          </cell>
          <cell r="G422">
            <v>1221.9000000000001</v>
          </cell>
          <cell r="H422">
            <v>12220</v>
          </cell>
          <cell r="I422">
            <v>1220</v>
          </cell>
          <cell r="J422">
            <v>1</v>
          </cell>
        </row>
        <row r="423">
          <cell r="B423">
            <v>1502090</v>
          </cell>
          <cell r="C423" t="str">
            <v>W260</v>
          </cell>
          <cell r="D423" t="str">
            <v>910w x 2375hFixed Glazing in Aluminium frame</v>
          </cell>
          <cell r="E423" t="str">
            <v>Set</v>
          </cell>
          <cell r="F423">
            <v>12219</v>
          </cell>
          <cell r="G423">
            <v>1221.9000000000001</v>
          </cell>
          <cell r="H423">
            <v>12220</v>
          </cell>
          <cell r="I423">
            <v>1220</v>
          </cell>
          <cell r="J423">
            <v>1</v>
          </cell>
        </row>
        <row r="424">
          <cell r="B424">
            <v>1502091</v>
          </cell>
          <cell r="C424" t="str">
            <v>W261</v>
          </cell>
          <cell r="D424" t="str">
            <v>1305w x 2375hFixed Glazing in Aluminium frame</v>
          </cell>
          <cell r="E424" t="str">
            <v>Set</v>
          </cell>
          <cell r="F424">
            <v>14338</v>
          </cell>
          <cell r="G424">
            <v>1433.8000000000002</v>
          </cell>
          <cell r="H424">
            <v>14340</v>
          </cell>
          <cell r="I424">
            <v>1430</v>
          </cell>
          <cell r="J424">
            <v>1</v>
          </cell>
        </row>
        <row r="425">
          <cell r="B425">
            <v>1502092</v>
          </cell>
          <cell r="C425" t="str">
            <v>W262</v>
          </cell>
          <cell r="D425" t="str">
            <v>1980w x 560hCasement window in hardwood frame</v>
          </cell>
          <cell r="E425" t="str">
            <v>Set</v>
          </cell>
          <cell r="F425">
            <v>8750</v>
          </cell>
          <cell r="G425">
            <v>1300</v>
          </cell>
          <cell r="H425">
            <v>9190</v>
          </cell>
          <cell r="I425">
            <v>1370</v>
          </cell>
          <cell r="J425">
            <v>1.05</v>
          </cell>
        </row>
        <row r="426">
          <cell r="B426">
            <v>1502093</v>
          </cell>
          <cell r="C426" t="str">
            <v>W263</v>
          </cell>
          <cell r="D426" t="str">
            <v>1290w x 2100hInternal shuffled glass wall</v>
          </cell>
          <cell r="E426" t="str">
            <v>Set</v>
          </cell>
          <cell r="F426">
            <v>7810</v>
          </cell>
          <cell r="G426">
            <v>700</v>
          </cell>
          <cell r="H426">
            <v>8200</v>
          </cell>
          <cell r="I426">
            <v>740</v>
          </cell>
          <cell r="J426">
            <v>1.05</v>
          </cell>
        </row>
        <row r="427">
          <cell r="B427">
            <v>1502094</v>
          </cell>
          <cell r="C427" t="str">
            <v>W264</v>
          </cell>
          <cell r="D427" t="str">
            <v>1215w x 2100hInternal shuffled glass wall</v>
          </cell>
          <cell r="E427" t="str">
            <v>Set</v>
          </cell>
          <cell r="F427">
            <v>7810</v>
          </cell>
          <cell r="G427">
            <v>700</v>
          </cell>
          <cell r="H427">
            <v>8200</v>
          </cell>
          <cell r="I427">
            <v>740</v>
          </cell>
          <cell r="J427">
            <v>1.05</v>
          </cell>
        </row>
        <row r="428">
          <cell r="B428">
            <v>1502095</v>
          </cell>
          <cell r="C428" t="str">
            <v>W265</v>
          </cell>
          <cell r="D428" t="str">
            <v>135w x 2100hInternal shuffled glass wall</v>
          </cell>
          <cell r="E428" t="str">
            <v>Set</v>
          </cell>
          <cell r="F428">
            <v>3420</v>
          </cell>
          <cell r="G428">
            <v>540</v>
          </cell>
          <cell r="H428">
            <v>3590</v>
          </cell>
          <cell r="I428">
            <v>570</v>
          </cell>
          <cell r="J428">
            <v>1.05</v>
          </cell>
        </row>
        <row r="429">
          <cell r="B429">
            <v>1502096</v>
          </cell>
          <cell r="C429" t="str">
            <v>W266</v>
          </cell>
          <cell r="D429" t="str">
            <v>710w x 2100hInternal shuffled glass wall</v>
          </cell>
          <cell r="E429" t="str">
            <v>Set</v>
          </cell>
          <cell r="F429">
            <v>5610</v>
          </cell>
          <cell r="G429">
            <v>620</v>
          </cell>
          <cell r="H429">
            <v>5890</v>
          </cell>
          <cell r="I429">
            <v>650</v>
          </cell>
          <cell r="J429">
            <v>1.05</v>
          </cell>
        </row>
        <row r="430">
          <cell r="B430">
            <v>1502097</v>
          </cell>
          <cell r="C430" t="str">
            <v>W267</v>
          </cell>
          <cell r="D430" t="str">
            <v>610w x 2100hInternal shuffled glass wall</v>
          </cell>
          <cell r="E430" t="str">
            <v>Set</v>
          </cell>
          <cell r="F430">
            <v>4770</v>
          </cell>
          <cell r="G430">
            <v>620</v>
          </cell>
          <cell r="H430">
            <v>5010</v>
          </cell>
          <cell r="I430">
            <v>650</v>
          </cell>
          <cell r="J430">
            <v>1.05</v>
          </cell>
        </row>
        <row r="431">
          <cell r="B431">
            <v>1502098</v>
          </cell>
          <cell r="C431" t="str">
            <v>W268</v>
          </cell>
          <cell r="D431" t="str">
            <v>700w x 1785hInternal shuffled glass wall</v>
          </cell>
          <cell r="E431" t="str">
            <v>Set</v>
          </cell>
          <cell r="F431">
            <v>5610</v>
          </cell>
          <cell r="G431">
            <v>620</v>
          </cell>
          <cell r="H431">
            <v>5890</v>
          </cell>
          <cell r="I431">
            <v>650</v>
          </cell>
          <cell r="J431">
            <v>1.05</v>
          </cell>
        </row>
        <row r="432">
          <cell r="B432">
            <v>1502099</v>
          </cell>
          <cell r="C432" t="str">
            <v>W269</v>
          </cell>
          <cell r="D432" t="str">
            <v>2800w x 2200hHi-Level Triangular Fixed Glazing in Aluminium frame</v>
          </cell>
          <cell r="E432" t="str">
            <v>Set</v>
          </cell>
          <cell r="F432">
            <v>26987</v>
          </cell>
          <cell r="G432">
            <v>2698.7000000000003</v>
          </cell>
          <cell r="H432">
            <v>26990</v>
          </cell>
          <cell r="I432">
            <v>2700</v>
          </cell>
          <cell r="J432">
            <v>1</v>
          </cell>
        </row>
        <row r="433">
          <cell r="B433">
            <v>1502100</v>
          </cell>
          <cell r="C433" t="str">
            <v>W270</v>
          </cell>
          <cell r="D433" t="str">
            <v>2800w x 2200hHi-Level Triangular Fixed Glazing in Aluminium frame</v>
          </cell>
          <cell r="E433" t="str">
            <v>Set</v>
          </cell>
          <cell r="F433">
            <v>26987</v>
          </cell>
          <cell r="G433">
            <v>2698.7000000000003</v>
          </cell>
          <cell r="H433">
            <v>26990</v>
          </cell>
          <cell r="I433">
            <v>2700</v>
          </cell>
          <cell r="J433">
            <v>1</v>
          </cell>
        </row>
        <row r="434">
          <cell r="B434">
            <v>1502101</v>
          </cell>
          <cell r="C434" t="str">
            <v>W271</v>
          </cell>
          <cell r="D434" t="str">
            <v>2800w x 2200hHi-Level Triangular Fixed Glazing in Aluminium frame</v>
          </cell>
          <cell r="E434" t="str">
            <v>Set</v>
          </cell>
          <cell r="F434">
            <v>26987</v>
          </cell>
          <cell r="G434">
            <v>2698.7000000000003</v>
          </cell>
          <cell r="H434">
            <v>26990</v>
          </cell>
          <cell r="I434">
            <v>2700</v>
          </cell>
          <cell r="J434">
            <v>1</v>
          </cell>
        </row>
        <row r="435">
          <cell r="B435">
            <v>1502102</v>
          </cell>
          <cell r="C435" t="str">
            <v>W272</v>
          </cell>
          <cell r="D435" t="str">
            <v>2800w x 2200hHi-Level Triangular Fixed Glazing in Aluminium frame</v>
          </cell>
          <cell r="E435" t="str">
            <v>Set</v>
          </cell>
          <cell r="F435">
            <v>26987</v>
          </cell>
          <cell r="G435">
            <v>2698.7000000000003</v>
          </cell>
          <cell r="H435">
            <v>26990</v>
          </cell>
          <cell r="I435">
            <v>2700</v>
          </cell>
          <cell r="J435">
            <v>1</v>
          </cell>
        </row>
        <row r="436">
          <cell r="B436">
            <v>1502103</v>
          </cell>
          <cell r="C436" t="str">
            <v>W300</v>
          </cell>
          <cell r="E436" t="str">
            <v>Set</v>
          </cell>
          <cell r="H436">
            <v>0</v>
          </cell>
          <cell r="I436">
            <v>0</v>
          </cell>
          <cell r="J436">
            <v>1.1000000000000001</v>
          </cell>
        </row>
        <row r="437">
          <cell r="B437">
            <v>1502104</v>
          </cell>
          <cell r="C437" t="str">
            <v>W401</v>
          </cell>
          <cell r="D437" t="str">
            <v>2770w x 500hDouble casement window in hardwood frame</v>
          </cell>
          <cell r="E437" t="str">
            <v>Set</v>
          </cell>
          <cell r="F437">
            <v>11450</v>
          </cell>
          <cell r="G437">
            <v>1680</v>
          </cell>
          <cell r="H437">
            <v>12020</v>
          </cell>
          <cell r="I437">
            <v>1760</v>
          </cell>
          <cell r="J437">
            <v>1.05</v>
          </cell>
        </row>
        <row r="438">
          <cell r="B438">
            <v>1502105</v>
          </cell>
          <cell r="C438" t="str">
            <v>W402</v>
          </cell>
          <cell r="D438" t="str">
            <v>2385w x 500hDouble casement window in hardwood frame</v>
          </cell>
          <cell r="E438" t="str">
            <v>Set</v>
          </cell>
          <cell r="F438">
            <v>9780</v>
          </cell>
          <cell r="G438">
            <v>1580</v>
          </cell>
          <cell r="H438">
            <v>10270</v>
          </cell>
          <cell r="I438">
            <v>1660</v>
          </cell>
          <cell r="J438">
            <v>1.05</v>
          </cell>
        </row>
        <row r="439">
          <cell r="B439">
            <v>1502106</v>
          </cell>
          <cell r="C439" t="str">
            <v>W403</v>
          </cell>
          <cell r="D439" t="str">
            <v>2385w x 500hDouble casement window in hardwood frame</v>
          </cell>
          <cell r="E439" t="str">
            <v>Set</v>
          </cell>
          <cell r="F439">
            <v>9780</v>
          </cell>
          <cell r="G439">
            <v>1580</v>
          </cell>
          <cell r="H439">
            <v>10270</v>
          </cell>
          <cell r="I439">
            <v>1660</v>
          </cell>
          <cell r="J439">
            <v>1.05</v>
          </cell>
        </row>
        <row r="440">
          <cell r="B440">
            <v>1502107</v>
          </cell>
          <cell r="C440" t="str">
            <v>W404</v>
          </cell>
          <cell r="D440" t="str">
            <v>2385w x 500hFixed Glazing in hardwood frame</v>
          </cell>
          <cell r="E440" t="str">
            <v>Set</v>
          </cell>
          <cell r="F440">
            <v>10160</v>
          </cell>
          <cell r="G440">
            <v>1610</v>
          </cell>
          <cell r="H440">
            <v>10670</v>
          </cell>
          <cell r="I440">
            <v>1690</v>
          </cell>
          <cell r="J440">
            <v>1.05</v>
          </cell>
        </row>
        <row r="441">
          <cell r="B441">
            <v>1502108</v>
          </cell>
          <cell r="C441" t="str">
            <v>W405</v>
          </cell>
          <cell r="D441" t="str">
            <v>2385w x 500hFixed Glazing in hardwood frame</v>
          </cell>
          <cell r="E441" t="str">
            <v>Set</v>
          </cell>
          <cell r="F441">
            <v>10160</v>
          </cell>
          <cell r="G441">
            <v>1610</v>
          </cell>
          <cell r="H441">
            <v>10670</v>
          </cell>
          <cell r="I441">
            <v>1690</v>
          </cell>
          <cell r="J441">
            <v>1.05</v>
          </cell>
        </row>
        <row r="443">
          <cell r="B443">
            <v>1503000</v>
          </cell>
          <cell r="D443" t="str">
            <v>Villa C</v>
          </cell>
        </row>
        <row r="444">
          <cell r="B444">
            <v>1503001</v>
          </cell>
          <cell r="C444" t="str">
            <v>W101</v>
          </cell>
          <cell r="D444" t="str">
            <v>3000w x 2290hFixed Glazing in Aluminium frame</v>
          </cell>
          <cell r="E444" t="str">
            <v>Set</v>
          </cell>
          <cell r="F444">
            <v>23591</v>
          </cell>
          <cell r="G444">
            <v>2359.1</v>
          </cell>
          <cell r="H444">
            <v>23590</v>
          </cell>
          <cell r="I444">
            <v>2360</v>
          </cell>
          <cell r="J444">
            <v>1</v>
          </cell>
        </row>
        <row r="445">
          <cell r="B445">
            <v>1503002</v>
          </cell>
          <cell r="C445" t="str">
            <v>W102</v>
          </cell>
          <cell r="D445" t="str">
            <v>2705w x 500hCasement window in hardwood frame</v>
          </cell>
          <cell r="E445" t="str">
            <v>Set</v>
          </cell>
          <cell r="F445">
            <v>10440</v>
          </cell>
          <cell r="G445">
            <v>1750</v>
          </cell>
          <cell r="H445">
            <v>10960</v>
          </cell>
          <cell r="I445">
            <v>1840</v>
          </cell>
          <cell r="J445">
            <v>1.05</v>
          </cell>
        </row>
        <row r="446">
          <cell r="B446">
            <v>1503003</v>
          </cell>
          <cell r="C446" t="str">
            <v>W103</v>
          </cell>
          <cell r="D446" t="str">
            <v>1150w x 500hCasement window in hardwood frame</v>
          </cell>
          <cell r="E446" t="str">
            <v>Set</v>
          </cell>
          <cell r="F446">
            <v>5520</v>
          </cell>
          <cell r="G446">
            <v>860</v>
          </cell>
          <cell r="H446">
            <v>5800</v>
          </cell>
          <cell r="I446">
            <v>900</v>
          </cell>
          <cell r="J446">
            <v>1.05</v>
          </cell>
        </row>
        <row r="447">
          <cell r="B447">
            <v>1503004</v>
          </cell>
          <cell r="C447" t="str">
            <v>W104</v>
          </cell>
          <cell r="D447" t="str">
            <v>285w x 2150hInternal shuffled glass wall</v>
          </cell>
          <cell r="E447" t="str">
            <v>Set</v>
          </cell>
          <cell r="F447">
            <v>6330</v>
          </cell>
          <cell r="G447">
            <v>1100</v>
          </cell>
          <cell r="H447">
            <v>6650</v>
          </cell>
          <cell r="I447">
            <v>1160</v>
          </cell>
          <cell r="J447">
            <v>1.05</v>
          </cell>
        </row>
        <row r="448">
          <cell r="B448">
            <v>1503005</v>
          </cell>
          <cell r="C448" t="str">
            <v>W105</v>
          </cell>
          <cell r="D448" t="str">
            <v>1030w x 2150hInternal shuffled glass wall</v>
          </cell>
          <cell r="E448" t="str">
            <v>Set</v>
          </cell>
          <cell r="F448">
            <v>7100</v>
          </cell>
          <cell r="G448">
            <v>1260</v>
          </cell>
          <cell r="H448">
            <v>7460</v>
          </cell>
          <cell r="I448">
            <v>1320</v>
          </cell>
          <cell r="J448">
            <v>1.05</v>
          </cell>
        </row>
        <row r="449">
          <cell r="B449">
            <v>1503006</v>
          </cell>
          <cell r="C449" t="str">
            <v>W106</v>
          </cell>
          <cell r="D449" t="str">
            <v>1280w x 2150hInternal shuffled glass wall</v>
          </cell>
          <cell r="E449" t="str">
            <v>Set</v>
          </cell>
          <cell r="F449">
            <v>8720</v>
          </cell>
          <cell r="G449">
            <v>2100</v>
          </cell>
          <cell r="H449">
            <v>9160</v>
          </cell>
          <cell r="I449">
            <v>2210</v>
          </cell>
          <cell r="J449">
            <v>1.05</v>
          </cell>
        </row>
        <row r="450">
          <cell r="B450">
            <v>1503007</v>
          </cell>
          <cell r="C450" t="str">
            <v>W201</v>
          </cell>
          <cell r="D450" t="str">
            <v>2285w x 2485hFixed Glazing in Aluminium frame</v>
          </cell>
          <cell r="E450" t="str">
            <v>Set</v>
          </cell>
          <cell r="F450">
            <v>20862</v>
          </cell>
          <cell r="G450">
            <v>2086.2000000000003</v>
          </cell>
          <cell r="H450">
            <v>20860</v>
          </cell>
          <cell r="I450">
            <v>2090</v>
          </cell>
          <cell r="J450">
            <v>1</v>
          </cell>
        </row>
        <row r="451">
          <cell r="B451">
            <v>1503008</v>
          </cell>
          <cell r="C451" t="str">
            <v>W202</v>
          </cell>
          <cell r="D451" t="str">
            <v>2530w x 2485hFixed Glazing in Aluminium frame</v>
          </cell>
          <cell r="E451" t="str">
            <v>Set</v>
          </cell>
          <cell r="F451">
            <v>25990</v>
          </cell>
          <cell r="G451">
            <v>2599</v>
          </cell>
          <cell r="H451">
            <v>25990</v>
          </cell>
          <cell r="I451">
            <v>2600</v>
          </cell>
          <cell r="J451">
            <v>1</v>
          </cell>
        </row>
        <row r="452">
          <cell r="B452">
            <v>1503009</v>
          </cell>
          <cell r="C452" t="str">
            <v>W203</v>
          </cell>
          <cell r="D452" t="str">
            <v>1020w x 2720hFixed Glazing in Aluminium frame</v>
          </cell>
          <cell r="E452" t="str">
            <v>Set</v>
          </cell>
          <cell r="F452">
            <v>14168</v>
          </cell>
          <cell r="G452">
            <v>1416.8000000000002</v>
          </cell>
          <cell r="H452">
            <v>14170</v>
          </cell>
          <cell r="I452">
            <v>1420</v>
          </cell>
          <cell r="J452">
            <v>1</v>
          </cell>
        </row>
        <row r="453">
          <cell r="B453">
            <v>1503010</v>
          </cell>
          <cell r="C453" t="str">
            <v>W204</v>
          </cell>
          <cell r="D453" t="str">
            <v>1045w x 2720hFixed Glazing in Aluminium frame</v>
          </cell>
          <cell r="E453" t="str">
            <v>Set</v>
          </cell>
          <cell r="F453">
            <v>14282</v>
          </cell>
          <cell r="G453">
            <v>1428.2</v>
          </cell>
          <cell r="H453">
            <v>14280</v>
          </cell>
          <cell r="I453">
            <v>1430</v>
          </cell>
          <cell r="J453">
            <v>1</v>
          </cell>
        </row>
        <row r="454">
          <cell r="B454">
            <v>1503011</v>
          </cell>
          <cell r="C454" t="str">
            <v>W205</v>
          </cell>
          <cell r="D454" t="str">
            <v>1500w x 2485hFixed Glazing in Aluminium frame</v>
          </cell>
          <cell r="E454" t="str">
            <v>Set</v>
          </cell>
          <cell r="F454">
            <v>15941</v>
          </cell>
          <cell r="G454">
            <v>1594.1000000000001</v>
          </cell>
          <cell r="H454">
            <v>15940</v>
          </cell>
          <cell r="I454">
            <v>1590</v>
          </cell>
          <cell r="J454">
            <v>1</v>
          </cell>
        </row>
        <row r="455">
          <cell r="B455">
            <v>1503012</v>
          </cell>
          <cell r="C455" t="str">
            <v>W206</v>
          </cell>
          <cell r="D455" t="str">
            <v>1840w x 2485hFixed Glazing in Aluminium frame (Curved)</v>
          </cell>
          <cell r="E455" t="str">
            <v>Set</v>
          </cell>
          <cell r="F455">
            <v>14168</v>
          </cell>
          <cell r="G455">
            <v>1416.8000000000002</v>
          </cell>
          <cell r="H455">
            <v>14170</v>
          </cell>
          <cell r="I455">
            <v>1420</v>
          </cell>
          <cell r="J455">
            <v>1</v>
          </cell>
        </row>
        <row r="456">
          <cell r="B456">
            <v>1503013</v>
          </cell>
          <cell r="C456" t="str">
            <v>W207</v>
          </cell>
          <cell r="D456" t="str">
            <v>1800w x 2485hFixed Glazing in Aluminium frame</v>
          </cell>
          <cell r="E456" t="str">
            <v>Set</v>
          </cell>
          <cell r="F456">
            <v>17926</v>
          </cell>
          <cell r="G456">
            <v>1792.6000000000001</v>
          </cell>
          <cell r="H456">
            <v>17930</v>
          </cell>
          <cell r="I456">
            <v>1790</v>
          </cell>
          <cell r="J456">
            <v>1</v>
          </cell>
        </row>
        <row r="457">
          <cell r="B457">
            <v>1503014</v>
          </cell>
          <cell r="C457" t="str">
            <v>W208</v>
          </cell>
          <cell r="D457" t="str">
            <v>1500w x 2485hFixed Glazing in Aluminium frame</v>
          </cell>
          <cell r="E457" t="str">
            <v>Set</v>
          </cell>
          <cell r="F457">
            <v>15941</v>
          </cell>
          <cell r="G457">
            <v>1594.1000000000001</v>
          </cell>
          <cell r="H457">
            <v>15940</v>
          </cell>
          <cell r="I457">
            <v>1590</v>
          </cell>
          <cell r="J457">
            <v>1</v>
          </cell>
        </row>
        <row r="458">
          <cell r="B458">
            <v>1503015</v>
          </cell>
          <cell r="C458" t="str">
            <v>W209</v>
          </cell>
          <cell r="D458" t="str">
            <v>1500w x 2485hFixed Glazing in Aluminium frame</v>
          </cell>
          <cell r="E458" t="str">
            <v>Set</v>
          </cell>
          <cell r="F458">
            <v>15941</v>
          </cell>
          <cell r="G458">
            <v>1594.1000000000001</v>
          </cell>
          <cell r="H458">
            <v>15940</v>
          </cell>
          <cell r="I458">
            <v>1590</v>
          </cell>
          <cell r="J458">
            <v>1</v>
          </cell>
        </row>
        <row r="459">
          <cell r="B459">
            <v>1503016</v>
          </cell>
          <cell r="C459" t="str">
            <v>W210</v>
          </cell>
          <cell r="D459" t="str">
            <v>2470w x5410hFixed Glazing in Aluminium frame</v>
          </cell>
          <cell r="E459" t="str">
            <v>Set</v>
          </cell>
          <cell r="F459">
            <v>46861</v>
          </cell>
          <cell r="G459">
            <v>4686.1000000000004</v>
          </cell>
          <cell r="H459">
            <v>46860</v>
          </cell>
          <cell r="I459">
            <v>4690</v>
          </cell>
          <cell r="J459">
            <v>1</v>
          </cell>
        </row>
        <row r="460">
          <cell r="B460">
            <v>1503017</v>
          </cell>
          <cell r="C460" t="str">
            <v>W211</v>
          </cell>
          <cell r="D460" t="str">
            <v>1000w x 500hCasement window in hardwood frame</v>
          </cell>
          <cell r="E460" t="str">
            <v>Set</v>
          </cell>
          <cell r="F460">
            <v>6780</v>
          </cell>
          <cell r="G460">
            <v>1700</v>
          </cell>
          <cell r="H460">
            <v>7460</v>
          </cell>
          <cell r="I460">
            <v>1870</v>
          </cell>
          <cell r="J460">
            <v>1.1000000000000001</v>
          </cell>
        </row>
        <row r="461">
          <cell r="B461">
            <v>1503018</v>
          </cell>
          <cell r="C461" t="str">
            <v>W212</v>
          </cell>
          <cell r="D461" t="str">
            <v>1450w x 500hCasement window in hardwood frame</v>
          </cell>
          <cell r="E461" t="str">
            <v>Set</v>
          </cell>
          <cell r="F461">
            <v>8660</v>
          </cell>
          <cell r="G461">
            <v>1790</v>
          </cell>
          <cell r="H461">
            <v>9530</v>
          </cell>
          <cell r="I461">
            <v>1970</v>
          </cell>
          <cell r="J461">
            <v>1.1000000000000001</v>
          </cell>
        </row>
        <row r="462">
          <cell r="B462">
            <v>1503019</v>
          </cell>
          <cell r="C462" t="str">
            <v>W213</v>
          </cell>
          <cell r="D462" t="str">
            <v>500w x2350hFixed Glazing in Aluminium frame</v>
          </cell>
          <cell r="E462" t="str">
            <v>Set</v>
          </cell>
          <cell r="F462">
            <v>9649</v>
          </cell>
          <cell r="G462">
            <v>964.90000000000009</v>
          </cell>
          <cell r="H462">
            <v>9650</v>
          </cell>
          <cell r="I462">
            <v>960</v>
          </cell>
          <cell r="J462">
            <v>1</v>
          </cell>
        </row>
        <row r="463">
          <cell r="B463">
            <v>1503020</v>
          </cell>
          <cell r="C463" t="str">
            <v>W214</v>
          </cell>
          <cell r="D463" t="str">
            <v>840w x 2300hInternal shuffled glass wall</v>
          </cell>
          <cell r="E463" t="str">
            <v>Set</v>
          </cell>
          <cell r="F463">
            <v>5780</v>
          </cell>
          <cell r="G463">
            <v>1220</v>
          </cell>
          <cell r="H463">
            <v>6070</v>
          </cell>
          <cell r="I463">
            <v>1280</v>
          </cell>
          <cell r="J463">
            <v>1.05</v>
          </cell>
        </row>
        <row r="464">
          <cell r="B464">
            <v>1503021</v>
          </cell>
          <cell r="C464" t="str">
            <v>W215</v>
          </cell>
          <cell r="D464" t="str">
            <v>1180w x 2135hInternal shuffled glass wall</v>
          </cell>
          <cell r="E464" t="str">
            <v>Set</v>
          </cell>
          <cell r="F464">
            <v>6740</v>
          </cell>
          <cell r="G464">
            <v>1220</v>
          </cell>
          <cell r="H464">
            <v>7080</v>
          </cell>
          <cell r="I464">
            <v>1280</v>
          </cell>
          <cell r="J464">
            <v>1.05</v>
          </cell>
        </row>
        <row r="465">
          <cell r="B465">
            <v>1503022</v>
          </cell>
          <cell r="C465" t="str">
            <v>W216</v>
          </cell>
          <cell r="D465" t="str">
            <v>400w x 2100hInternal shuffled glass wall</v>
          </cell>
          <cell r="E465" t="str">
            <v>Set</v>
          </cell>
          <cell r="F465">
            <v>3810</v>
          </cell>
          <cell r="G465">
            <v>1100</v>
          </cell>
          <cell r="H465">
            <v>4000</v>
          </cell>
          <cell r="I465">
            <v>1160</v>
          </cell>
          <cell r="J465">
            <v>1.05</v>
          </cell>
        </row>
        <row r="466">
          <cell r="B466">
            <v>1503023</v>
          </cell>
          <cell r="C466" t="str">
            <v>W217</v>
          </cell>
          <cell r="D466" t="str">
            <v>240w x 2300hInternal shuffled glass wall</v>
          </cell>
          <cell r="E466" t="str">
            <v>Set</v>
          </cell>
          <cell r="F466">
            <v>3290</v>
          </cell>
          <cell r="G466">
            <v>1130</v>
          </cell>
          <cell r="H466">
            <v>3450</v>
          </cell>
          <cell r="I466">
            <v>1190</v>
          </cell>
          <cell r="J466">
            <v>1.05</v>
          </cell>
        </row>
        <row r="467">
          <cell r="B467">
            <v>1503024</v>
          </cell>
          <cell r="C467" t="str">
            <v>W218</v>
          </cell>
          <cell r="D467" t="str">
            <v>400w x 2100hInternal shuffled glass wall</v>
          </cell>
          <cell r="E467" t="str">
            <v>Set</v>
          </cell>
          <cell r="F467">
            <v>3810</v>
          </cell>
          <cell r="G467">
            <v>1100</v>
          </cell>
          <cell r="H467">
            <v>4000</v>
          </cell>
          <cell r="I467">
            <v>1160</v>
          </cell>
          <cell r="J467">
            <v>1.05</v>
          </cell>
        </row>
        <row r="468">
          <cell r="B468">
            <v>1503025</v>
          </cell>
          <cell r="C468" t="str">
            <v>W219</v>
          </cell>
          <cell r="D468" t="str">
            <v>135w x 2800hInternal shuffled glass wall</v>
          </cell>
          <cell r="E468" t="str">
            <v>Set</v>
          </cell>
          <cell r="F468">
            <v>3710</v>
          </cell>
          <cell r="G468">
            <v>1160</v>
          </cell>
          <cell r="H468">
            <v>3900</v>
          </cell>
          <cell r="I468">
            <v>1220</v>
          </cell>
          <cell r="J468">
            <v>1.05</v>
          </cell>
        </row>
        <row r="469">
          <cell r="B469">
            <v>1503026</v>
          </cell>
          <cell r="C469" t="str">
            <v>W221</v>
          </cell>
          <cell r="D469" t="str">
            <v>2285w x 735hHi-Level Fixed Glazing in Aluminium frame</v>
          </cell>
          <cell r="E469" t="str">
            <v>Set</v>
          </cell>
          <cell r="F469">
            <v>10860</v>
          </cell>
          <cell r="G469">
            <v>1086</v>
          </cell>
          <cell r="H469">
            <v>10860</v>
          </cell>
          <cell r="I469">
            <v>1090</v>
          </cell>
          <cell r="J469">
            <v>1</v>
          </cell>
        </row>
        <row r="470">
          <cell r="B470">
            <v>1503027</v>
          </cell>
          <cell r="C470" t="str">
            <v>W222</v>
          </cell>
          <cell r="D470" t="str">
            <v>1500w x 735hHi-Level Fixed Glazing in Aluminium frame</v>
          </cell>
          <cell r="E470" t="str">
            <v>Set</v>
          </cell>
          <cell r="F470">
            <v>8415</v>
          </cell>
          <cell r="G470">
            <v>841.5</v>
          </cell>
          <cell r="H470">
            <v>8420</v>
          </cell>
          <cell r="I470">
            <v>840</v>
          </cell>
          <cell r="J470">
            <v>1</v>
          </cell>
        </row>
        <row r="471">
          <cell r="B471">
            <v>1503028</v>
          </cell>
          <cell r="C471" t="str">
            <v>W223</v>
          </cell>
          <cell r="D471" t="str">
            <v>1500w x 735hHi-Level Fixed Glazing in Aluminium frame</v>
          </cell>
          <cell r="E471" t="str">
            <v>Set</v>
          </cell>
          <cell r="F471">
            <v>8415</v>
          </cell>
          <cell r="G471">
            <v>841.5</v>
          </cell>
          <cell r="H471">
            <v>8420</v>
          </cell>
          <cell r="I471">
            <v>840</v>
          </cell>
          <cell r="J471">
            <v>1</v>
          </cell>
        </row>
        <row r="472">
          <cell r="B472">
            <v>1503029</v>
          </cell>
          <cell r="C472" t="str">
            <v>W224</v>
          </cell>
          <cell r="D472" t="str">
            <v>1500w x 735hHi-Level Fixed Glazing in Aluminium frame</v>
          </cell>
          <cell r="E472" t="str">
            <v>Set</v>
          </cell>
          <cell r="F472">
            <v>8415</v>
          </cell>
          <cell r="G472">
            <v>841.5</v>
          </cell>
          <cell r="H472">
            <v>8420</v>
          </cell>
          <cell r="I472">
            <v>840</v>
          </cell>
          <cell r="J472">
            <v>1</v>
          </cell>
        </row>
        <row r="473">
          <cell r="B473">
            <v>1503030</v>
          </cell>
          <cell r="C473" t="str">
            <v>W225</v>
          </cell>
          <cell r="D473" t="str">
            <v>1500w x 735hHi-Level Fixed Glazing in Aluminium frame</v>
          </cell>
          <cell r="E473" t="str">
            <v>Set</v>
          </cell>
          <cell r="F473">
            <v>8415</v>
          </cell>
          <cell r="G473">
            <v>841.5</v>
          </cell>
          <cell r="H473">
            <v>8420</v>
          </cell>
          <cell r="I473">
            <v>840</v>
          </cell>
          <cell r="J473">
            <v>1</v>
          </cell>
        </row>
        <row r="474">
          <cell r="B474">
            <v>1503031</v>
          </cell>
          <cell r="C474" t="str">
            <v>W226</v>
          </cell>
          <cell r="D474" t="str">
            <v>1500w x 735hHi-Level Fixed Glazing in Aluminium frame</v>
          </cell>
          <cell r="E474" t="str">
            <v>Set</v>
          </cell>
          <cell r="F474">
            <v>8415</v>
          </cell>
          <cell r="G474">
            <v>841.5</v>
          </cell>
          <cell r="H474">
            <v>8420</v>
          </cell>
          <cell r="I474">
            <v>840</v>
          </cell>
          <cell r="J474">
            <v>1</v>
          </cell>
        </row>
        <row r="475">
          <cell r="B475">
            <v>1503032</v>
          </cell>
          <cell r="C475" t="str">
            <v>W227</v>
          </cell>
          <cell r="D475" t="str">
            <v>1500w x 735hHi-Level Fixed Glazing in Aluminium frame</v>
          </cell>
          <cell r="E475" t="str">
            <v>Set</v>
          </cell>
          <cell r="F475">
            <v>8415</v>
          </cell>
          <cell r="G475">
            <v>841.5</v>
          </cell>
          <cell r="H475">
            <v>8420</v>
          </cell>
          <cell r="I475">
            <v>840</v>
          </cell>
          <cell r="J475">
            <v>1</v>
          </cell>
        </row>
        <row r="476">
          <cell r="B476">
            <v>1503033</v>
          </cell>
          <cell r="C476" t="str">
            <v>W228</v>
          </cell>
          <cell r="D476" t="str">
            <v>1500w x 735hHi-Level Fixed Glazing in Aluminium frame</v>
          </cell>
          <cell r="E476" t="str">
            <v>Set</v>
          </cell>
          <cell r="F476">
            <v>8415</v>
          </cell>
          <cell r="G476">
            <v>841.5</v>
          </cell>
          <cell r="H476">
            <v>8420</v>
          </cell>
          <cell r="I476">
            <v>840</v>
          </cell>
          <cell r="J476">
            <v>1</v>
          </cell>
        </row>
        <row r="477">
          <cell r="B477">
            <v>1503034</v>
          </cell>
          <cell r="C477" t="str">
            <v>W229</v>
          </cell>
          <cell r="D477" t="str">
            <v>1500w x 735hHi-Level Fixed Glazing in Aluminium frame</v>
          </cell>
          <cell r="E477" t="str">
            <v>Set</v>
          </cell>
          <cell r="F477">
            <v>8415</v>
          </cell>
          <cell r="G477">
            <v>841.5</v>
          </cell>
          <cell r="H477">
            <v>8420</v>
          </cell>
          <cell r="I477">
            <v>840</v>
          </cell>
          <cell r="J477">
            <v>1</v>
          </cell>
        </row>
        <row r="478">
          <cell r="B478">
            <v>1503035</v>
          </cell>
          <cell r="C478" t="str">
            <v>W230</v>
          </cell>
          <cell r="D478" t="str">
            <v>1840w x 735hHi-Level Fixed Glazing in Aluminium frame</v>
          </cell>
          <cell r="E478" t="str">
            <v>Set</v>
          </cell>
          <cell r="F478">
            <v>9574</v>
          </cell>
          <cell r="G478">
            <v>957.40000000000009</v>
          </cell>
          <cell r="H478">
            <v>9570</v>
          </cell>
          <cell r="I478">
            <v>960</v>
          </cell>
          <cell r="J478">
            <v>1</v>
          </cell>
        </row>
        <row r="479">
          <cell r="B479">
            <v>1503036</v>
          </cell>
          <cell r="C479" t="str">
            <v>W231</v>
          </cell>
          <cell r="D479" t="str">
            <v>1800w x 735hHi-Level Fixed Glazing in Aluminium frame</v>
          </cell>
          <cell r="E479" t="str">
            <v>Set</v>
          </cell>
          <cell r="F479">
            <v>9525</v>
          </cell>
          <cell r="G479">
            <v>952.5</v>
          </cell>
          <cell r="H479">
            <v>9530</v>
          </cell>
          <cell r="I479">
            <v>950</v>
          </cell>
          <cell r="J479">
            <v>1</v>
          </cell>
        </row>
        <row r="480">
          <cell r="B480">
            <v>1503037</v>
          </cell>
          <cell r="C480" t="str">
            <v>W232</v>
          </cell>
          <cell r="D480" t="str">
            <v>1500w x 735hHi-Level Fixed Glazing in Aluminium frame</v>
          </cell>
          <cell r="E480" t="str">
            <v>Set</v>
          </cell>
          <cell r="F480">
            <v>8415</v>
          </cell>
          <cell r="G480">
            <v>841.5</v>
          </cell>
          <cell r="H480">
            <v>8420</v>
          </cell>
          <cell r="I480">
            <v>840</v>
          </cell>
          <cell r="J480">
            <v>1</v>
          </cell>
        </row>
        <row r="481">
          <cell r="B481">
            <v>1503038</v>
          </cell>
          <cell r="C481" t="str">
            <v>W233</v>
          </cell>
          <cell r="D481" t="str">
            <v>1500w x 735hHi-Level Fixed Glazing in Aluminium frame</v>
          </cell>
          <cell r="E481" t="str">
            <v>Set</v>
          </cell>
          <cell r="F481">
            <v>8415</v>
          </cell>
          <cell r="G481">
            <v>841.5</v>
          </cell>
          <cell r="H481">
            <v>8420</v>
          </cell>
          <cell r="I481">
            <v>840</v>
          </cell>
          <cell r="J481">
            <v>1</v>
          </cell>
        </row>
        <row r="482">
          <cell r="B482">
            <v>1503039</v>
          </cell>
          <cell r="C482" t="str">
            <v>W234</v>
          </cell>
          <cell r="D482" t="str">
            <v>1450w x 735hHi-Level Fixed Glazing in Aluminium frame</v>
          </cell>
          <cell r="E482" t="str">
            <v>Set</v>
          </cell>
          <cell r="F482">
            <v>8353</v>
          </cell>
          <cell r="G482">
            <v>835.30000000000007</v>
          </cell>
          <cell r="H482">
            <v>8350</v>
          </cell>
          <cell r="I482">
            <v>840</v>
          </cell>
          <cell r="J482">
            <v>1</v>
          </cell>
        </row>
        <row r="483">
          <cell r="B483">
            <v>1503040</v>
          </cell>
          <cell r="C483" t="str">
            <v>W235</v>
          </cell>
          <cell r="D483" t="str">
            <v>1450w x 735hHi-Level Fixed Glazing in Aluminium frame</v>
          </cell>
          <cell r="E483" t="str">
            <v>Set</v>
          </cell>
          <cell r="F483">
            <v>8353</v>
          </cell>
          <cell r="G483">
            <v>835.30000000000007</v>
          </cell>
          <cell r="H483">
            <v>8350</v>
          </cell>
          <cell r="I483">
            <v>840</v>
          </cell>
          <cell r="J483">
            <v>1</v>
          </cell>
        </row>
        <row r="484">
          <cell r="B484">
            <v>1503041</v>
          </cell>
          <cell r="C484" t="str">
            <v>W236</v>
          </cell>
          <cell r="D484" t="str">
            <v>1450w x 735hHi-Level Fixed Glazing in Aluminium frame</v>
          </cell>
          <cell r="E484" t="str">
            <v>Set</v>
          </cell>
          <cell r="F484">
            <v>8353</v>
          </cell>
          <cell r="G484">
            <v>835.30000000000007</v>
          </cell>
          <cell r="H484">
            <v>8350</v>
          </cell>
          <cell r="I484">
            <v>840</v>
          </cell>
          <cell r="J484">
            <v>1</v>
          </cell>
        </row>
        <row r="485">
          <cell r="B485">
            <v>1503042</v>
          </cell>
          <cell r="C485" t="str">
            <v>W237</v>
          </cell>
          <cell r="D485" t="str">
            <v>1450w x 735hHi-Level Fixed Glazing in Aluminium frame</v>
          </cell>
          <cell r="E485" t="str">
            <v>Set</v>
          </cell>
          <cell r="F485">
            <v>8353</v>
          </cell>
          <cell r="G485">
            <v>835.30000000000007</v>
          </cell>
          <cell r="H485">
            <v>8350</v>
          </cell>
          <cell r="I485">
            <v>840</v>
          </cell>
          <cell r="J485">
            <v>1</v>
          </cell>
        </row>
        <row r="486">
          <cell r="B486">
            <v>1503043</v>
          </cell>
          <cell r="C486" t="str">
            <v>W238</v>
          </cell>
          <cell r="D486" t="str">
            <v>1500w x 735hHi-Level Fixed Glazing in Aluminium frame</v>
          </cell>
          <cell r="E486" t="str">
            <v>Set</v>
          </cell>
          <cell r="F486">
            <v>8415</v>
          </cell>
          <cell r="G486">
            <v>841.5</v>
          </cell>
          <cell r="H486">
            <v>8420</v>
          </cell>
          <cell r="I486">
            <v>840</v>
          </cell>
          <cell r="J486">
            <v>1</v>
          </cell>
        </row>
        <row r="487">
          <cell r="B487">
            <v>1503044</v>
          </cell>
          <cell r="C487" t="str">
            <v>W239</v>
          </cell>
          <cell r="D487" t="str">
            <v>1500w x 735hHi-Level Fixed Glazing in Aluminium frame</v>
          </cell>
          <cell r="E487" t="str">
            <v>Set</v>
          </cell>
          <cell r="F487">
            <v>8415</v>
          </cell>
          <cell r="G487">
            <v>841.5</v>
          </cell>
          <cell r="H487">
            <v>8420</v>
          </cell>
          <cell r="I487">
            <v>840</v>
          </cell>
          <cell r="J487">
            <v>1</v>
          </cell>
        </row>
        <row r="488">
          <cell r="B488">
            <v>1503045</v>
          </cell>
          <cell r="C488" t="str">
            <v>W240</v>
          </cell>
          <cell r="D488" t="str">
            <v>1500w x 735hHi-Level Fixed Glazing in Aluminium frame</v>
          </cell>
          <cell r="E488" t="str">
            <v>Set</v>
          </cell>
          <cell r="F488">
            <v>8415</v>
          </cell>
          <cell r="G488">
            <v>841.5</v>
          </cell>
          <cell r="H488">
            <v>8420</v>
          </cell>
          <cell r="I488">
            <v>840</v>
          </cell>
          <cell r="J488">
            <v>1</v>
          </cell>
        </row>
        <row r="489">
          <cell r="B489">
            <v>1503046</v>
          </cell>
          <cell r="C489" t="str">
            <v>W241</v>
          </cell>
          <cell r="D489" t="str">
            <v>1500w x 735hHi-Level Fixed Glazing in Aluminium frame</v>
          </cell>
          <cell r="E489" t="str">
            <v>Set</v>
          </cell>
          <cell r="F489">
            <v>8415</v>
          </cell>
          <cell r="G489">
            <v>841.5</v>
          </cell>
          <cell r="H489">
            <v>8420</v>
          </cell>
          <cell r="I489">
            <v>840</v>
          </cell>
          <cell r="J489">
            <v>1</v>
          </cell>
        </row>
        <row r="490">
          <cell r="B490">
            <v>1503047</v>
          </cell>
          <cell r="C490" t="str">
            <v>W242</v>
          </cell>
          <cell r="D490" t="str">
            <v>1500w x 735hHi-Level Fixed Glazing in Aluminium frame</v>
          </cell>
          <cell r="E490" t="str">
            <v>Set</v>
          </cell>
          <cell r="F490">
            <v>8415</v>
          </cell>
          <cell r="G490">
            <v>841.5</v>
          </cell>
          <cell r="H490">
            <v>8420</v>
          </cell>
          <cell r="I490">
            <v>840</v>
          </cell>
          <cell r="J490">
            <v>1</v>
          </cell>
        </row>
        <row r="491">
          <cell r="B491">
            <v>1503048</v>
          </cell>
          <cell r="C491" t="str">
            <v>W243</v>
          </cell>
          <cell r="D491" t="str">
            <v>1500w x 735hHi-Level Fixed Glazing in Aluminium frame</v>
          </cell>
          <cell r="E491" t="str">
            <v>Set</v>
          </cell>
          <cell r="F491">
            <v>8415</v>
          </cell>
          <cell r="G491">
            <v>841.5</v>
          </cell>
          <cell r="H491">
            <v>8420</v>
          </cell>
          <cell r="I491">
            <v>840</v>
          </cell>
          <cell r="J491">
            <v>1</v>
          </cell>
        </row>
        <row r="492">
          <cell r="B492">
            <v>1503049</v>
          </cell>
          <cell r="C492" t="str">
            <v>W244</v>
          </cell>
          <cell r="D492" t="str">
            <v>1500w x 735hHi-Level Fixed Glazing in Aluminium frame</v>
          </cell>
          <cell r="E492" t="str">
            <v>Set</v>
          </cell>
          <cell r="F492">
            <v>8415</v>
          </cell>
          <cell r="G492">
            <v>841.5</v>
          </cell>
          <cell r="H492">
            <v>8420</v>
          </cell>
          <cell r="I492">
            <v>840</v>
          </cell>
          <cell r="J492">
            <v>1</v>
          </cell>
        </row>
        <row r="493">
          <cell r="B493">
            <v>1503050</v>
          </cell>
          <cell r="C493" t="str">
            <v>W251</v>
          </cell>
          <cell r="D493" t="str">
            <v>735w x 2655hFixed Glazing in Aluminium frame</v>
          </cell>
          <cell r="E493" t="str">
            <v>Set</v>
          </cell>
          <cell r="F493">
            <v>12424</v>
          </cell>
          <cell r="G493">
            <v>1242.4000000000001</v>
          </cell>
          <cell r="H493">
            <v>12420</v>
          </cell>
          <cell r="I493">
            <v>1240</v>
          </cell>
          <cell r="J493">
            <v>1</v>
          </cell>
        </row>
        <row r="494">
          <cell r="B494">
            <v>1503051</v>
          </cell>
          <cell r="C494" t="str">
            <v>W252</v>
          </cell>
          <cell r="D494" t="str">
            <v>735w x 2655hFixed Glazing in Aluminium frame</v>
          </cell>
          <cell r="E494" t="str">
            <v>Set</v>
          </cell>
          <cell r="F494">
            <v>12424</v>
          </cell>
          <cell r="G494">
            <v>1242.4000000000001</v>
          </cell>
          <cell r="H494">
            <v>12420</v>
          </cell>
          <cell r="I494">
            <v>1240</v>
          </cell>
          <cell r="J494">
            <v>1</v>
          </cell>
        </row>
        <row r="495">
          <cell r="B495">
            <v>1503052</v>
          </cell>
          <cell r="C495" t="str">
            <v>W253</v>
          </cell>
          <cell r="D495" t="str">
            <v>2000w x 575hCasement window in hardwood frame</v>
          </cell>
          <cell r="E495" t="str">
            <v>Set</v>
          </cell>
          <cell r="F495">
            <v>8330</v>
          </cell>
          <cell r="G495">
            <v>1620</v>
          </cell>
          <cell r="H495">
            <v>8330</v>
          </cell>
          <cell r="I495">
            <v>1620</v>
          </cell>
          <cell r="J495">
            <v>1</v>
          </cell>
        </row>
        <row r="496">
          <cell r="B496">
            <v>1503053</v>
          </cell>
          <cell r="C496" t="str">
            <v>W254</v>
          </cell>
          <cell r="D496" t="str">
            <v>2000w x 575hCasement window in hardwood frame</v>
          </cell>
          <cell r="E496" t="str">
            <v>Set</v>
          </cell>
          <cell r="F496">
            <v>8330</v>
          </cell>
          <cell r="G496">
            <v>1620</v>
          </cell>
          <cell r="H496">
            <v>8330</v>
          </cell>
          <cell r="I496">
            <v>1620</v>
          </cell>
          <cell r="J496">
            <v>1</v>
          </cell>
        </row>
        <row r="497">
          <cell r="B497">
            <v>1503054</v>
          </cell>
          <cell r="C497" t="str">
            <v>W255</v>
          </cell>
          <cell r="D497" t="str">
            <v>2000w x 575hCasement window in hardwood frame</v>
          </cell>
          <cell r="E497" t="str">
            <v>Set</v>
          </cell>
          <cell r="F497">
            <v>8330</v>
          </cell>
          <cell r="G497">
            <v>162</v>
          </cell>
          <cell r="H497">
            <v>8330</v>
          </cell>
          <cell r="I497">
            <v>160</v>
          </cell>
          <cell r="J497">
            <v>1</v>
          </cell>
        </row>
        <row r="498">
          <cell r="B498">
            <v>1503055</v>
          </cell>
          <cell r="C498" t="str">
            <v>W256</v>
          </cell>
          <cell r="D498" t="str">
            <v>735w x 2655hGlass louvre blades in Aluminium frame</v>
          </cell>
          <cell r="E498" t="str">
            <v>Set</v>
          </cell>
          <cell r="F498">
            <v>19609</v>
          </cell>
          <cell r="G498">
            <v>1960.9</v>
          </cell>
          <cell r="H498">
            <v>19610</v>
          </cell>
          <cell r="I498">
            <v>1960</v>
          </cell>
          <cell r="J498">
            <v>1</v>
          </cell>
        </row>
        <row r="499">
          <cell r="B499">
            <v>1503056</v>
          </cell>
          <cell r="C499" t="str">
            <v>W257</v>
          </cell>
          <cell r="D499" t="str">
            <v>3000w x 2655hFixed Glazing in Aluminium frame</v>
          </cell>
          <cell r="E499" t="str">
            <v>Set</v>
          </cell>
          <cell r="F499">
            <v>30155</v>
          </cell>
          <cell r="G499">
            <v>3015.5</v>
          </cell>
          <cell r="H499">
            <v>30160</v>
          </cell>
          <cell r="I499">
            <v>3020</v>
          </cell>
          <cell r="J499">
            <v>1</v>
          </cell>
        </row>
        <row r="500">
          <cell r="B500">
            <v>1503057</v>
          </cell>
          <cell r="C500" t="str">
            <v>W258</v>
          </cell>
          <cell r="D500" t="str">
            <v>735w x 2655hGlass louvre blades in Aluminium frame</v>
          </cell>
          <cell r="E500" t="str">
            <v>Set</v>
          </cell>
          <cell r="F500">
            <v>19609</v>
          </cell>
          <cell r="G500">
            <v>1960.9</v>
          </cell>
          <cell r="H500">
            <v>19610</v>
          </cell>
          <cell r="I500">
            <v>1960</v>
          </cell>
          <cell r="J500">
            <v>1</v>
          </cell>
        </row>
        <row r="501">
          <cell r="B501">
            <v>1503058</v>
          </cell>
          <cell r="C501" t="str">
            <v>W259</v>
          </cell>
          <cell r="D501" t="str">
            <v>2000w x 575hCasement window in hardwood frame</v>
          </cell>
          <cell r="E501" t="str">
            <v>Set</v>
          </cell>
          <cell r="F501">
            <v>8330</v>
          </cell>
          <cell r="G501">
            <v>1620</v>
          </cell>
          <cell r="H501">
            <v>8330</v>
          </cell>
          <cell r="I501">
            <v>1620</v>
          </cell>
          <cell r="J501">
            <v>1</v>
          </cell>
        </row>
        <row r="502">
          <cell r="B502">
            <v>1503059</v>
          </cell>
          <cell r="C502" t="str">
            <v>W260</v>
          </cell>
          <cell r="D502" t="str">
            <v>190w x 2300hInternal shuffled glass wall</v>
          </cell>
          <cell r="E502" t="str">
            <v>Set</v>
          </cell>
          <cell r="F502">
            <v>3090</v>
          </cell>
          <cell r="G502">
            <v>1100</v>
          </cell>
          <cell r="H502">
            <v>3090</v>
          </cell>
          <cell r="I502">
            <v>1100</v>
          </cell>
          <cell r="J502">
            <v>1</v>
          </cell>
        </row>
        <row r="503">
          <cell r="B503">
            <v>1503060</v>
          </cell>
          <cell r="C503" t="str">
            <v>W261</v>
          </cell>
          <cell r="D503" t="str">
            <v>1100w x 2300hInternal shuffled glass wall</v>
          </cell>
          <cell r="E503" t="str">
            <v>Set</v>
          </cell>
          <cell r="F503">
            <v>6740</v>
          </cell>
          <cell r="G503">
            <v>1220</v>
          </cell>
          <cell r="H503">
            <v>6740</v>
          </cell>
          <cell r="I503">
            <v>1220</v>
          </cell>
          <cell r="J503">
            <v>1</v>
          </cell>
        </row>
        <row r="504">
          <cell r="B504">
            <v>1503061</v>
          </cell>
          <cell r="C504" t="str">
            <v>W262</v>
          </cell>
          <cell r="D504" t="str">
            <v>190w x 2300hInternal shuffled glass wall</v>
          </cell>
          <cell r="E504" t="str">
            <v>Set</v>
          </cell>
          <cell r="F504">
            <v>5970</v>
          </cell>
          <cell r="G504">
            <v>1100</v>
          </cell>
          <cell r="H504">
            <v>5970</v>
          </cell>
          <cell r="I504">
            <v>1100</v>
          </cell>
          <cell r="J504">
            <v>1</v>
          </cell>
        </row>
        <row r="505">
          <cell r="B505">
            <v>1503062</v>
          </cell>
          <cell r="C505" t="str">
            <v>W263</v>
          </cell>
          <cell r="D505" t="str">
            <v>1045w x 2300hInternal shuffled glass wall</v>
          </cell>
          <cell r="E505" t="str">
            <v>Set</v>
          </cell>
          <cell r="F505">
            <v>6740</v>
          </cell>
          <cell r="G505">
            <v>1220</v>
          </cell>
          <cell r="H505">
            <v>6740</v>
          </cell>
          <cell r="I505">
            <v>1220</v>
          </cell>
          <cell r="J505">
            <v>1</v>
          </cell>
        </row>
        <row r="506">
          <cell r="B506">
            <v>1503063</v>
          </cell>
          <cell r="C506" t="str">
            <v>W264</v>
          </cell>
          <cell r="D506" t="str">
            <v>5095w x 575hCasement window in hardwood frame</v>
          </cell>
          <cell r="E506" t="str">
            <v>Set</v>
          </cell>
          <cell r="F506">
            <v>20850</v>
          </cell>
          <cell r="G506">
            <v>2270</v>
          </cell>
          <cell r="H506">
            <v>20850</v>
          </cell>
          <cell r="I506">
            <v>2270</v>
          </cell>
          <cell r="J506">
            <v>1</v>
          </cell>
        </row>
        <row r="508">
          <cell r="B508">
            <v>1504000</v>
          </cell>
          <cell r="D508" t="str">
            <v>Utility Room.</v>
          </cell>
        </row>
        <row r="509">
          <cell r="B509">
            <v>1504001</v>
          </cell>
          <cell r="C509" t="str">
            <v>W101</v>
          </cell>
          <cell r="D509" t="str">
            <v>1500w x 2485hFixed Glazing in Aluminium frame</v>
          </cell>
          <cell r="E509" t="str">
            <v>Set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1</v>
          </cell>
        </row>
        <row r="510">
          <cell r="B510">
            <v>1504002</v>
          </cell>
          <cell r="C510" t="str">
            <v>W102</v>
          </cell>
          <cell r="D510" t="str">
            <v>1500w x 2485hFixed Glazing in Aluminium frame.</v>
          </cell>
          <cell r="E510" t="str">
            <v>Set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1</v>
          </cell>
        </row>
        <row r="511">
          <cell r="B511">
            <v>1504003</v>
          </cell>
          <cell r="C511" t="str">
            <v>W103</v>
          </cell>
          <cell r="D511" t="str">
            <v>2050w x 2485hFixed Glazing in Aluminium frame</v>
          </cell>
          <cell r="E511" t="str">
            <v>Set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1</v>
          </cell>
        </row>
        <row r="512">
          <cell r="B512">
            <v>1504004</v>
          </cell>
          <cell r="C512" t="str">
            <v>W104</v>
          </cell>
          <cell r="D512" t="str">
            <v>2050w x 2485hFixed Glazing in Aluminium frame.</v>
          </cell>
          <cell r="E512" t="str">
            <v>Set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1</v>
          </cell>
        </row>
        <row r="513">
          <cell r="B513">
            <v>1504005</v>
          </cell>
          <cell r="C513" t="str">
            <v>W105</v>
          </cell>
          <cell r="D513" t="str">
            <v>2050w x 2485hFixed Glazing in Aluminium frame..</v>
          </cell>
          <cell r="E513" t="str">
            <v>Set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1</v>
          </cell>
        </row>
        <row r="514">
          <cell r="B514">
            <v>1504006</v>
          </cell>
          <cell r="C514" t="str">
            <v>W106</v>
          </cell>
          <cell r="D514" t="str">
            <v>1500w x 735hHi-Level Fixed Glazing in Aluminium frame</v>
          </cell>
          <cell r="E514" t="str">
            <v>Set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1</v>
          </cell>
        </row>
        <row r="515">
          <cell r="B515">
            <v>1504007</v>
          </cell>
          <cell r="C515" t="str">
            <v>W107</v>
          </cell>
          <cell r="D515" t="str">
            <v>1500w x 735hHi-Level Fixed Glazing in Aluminium frame.</v>
          </cell>
          <cell r="E515" t="str">
            <v>Set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1</v>
          </cell>
        </row>
        <row r="516">
          <cell r="B516">
            <v>1504008</v>
          </cell>
          <cell r="C516" t="str">
            <v>W108</v>
          </cell>
          <cell r="D516" t="str">
            <v>1500w x 735hHi-Level Fixed Glazing in Aluminium frame..</v>
          </cell>
          <cell r="E516" t="str">
            <v>Set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1</v>
          </cell>
        </row>
        <row r="517">
          <cell r="B517">
            <v>1504009</v>
          </cell>
          <cell r="C517" t="str">
            <v>W109</v>
          </cell>
          <cell r="D517" t="str">
            <v>550w x 735hHi-Level Fixed Glazing in Aluminium frame</v>
          </cell>
          <cell r="E517" t="str">
            <v>Set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1</v>
          </cell>
        </row>
        <row r="518">
          <cell r="B518">
            <v>1504010</v>
          </cell>
          <cell r="C518" t="str">
            <v>W110</v>
          </cell>
          <cell r="D518" t="str">
            <v>550w x 735hHi-Level Fixed Glazing in Aluminium frame.</v>
          </cell>
          <cell r="E518" t="str">
            <v>Set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1</v>
          </cell>
        </row>
        <row r="519">
          <cell r="B519">
            <v>1504011</v>
          </cell>
          <cell r="C519" t="str">
            <v>W111</v>
          </cell>
          <cell r="D519" t="str">
            <v>1500w x 735hHi-Level Fixed Glazing in Aluminium frame…</v>
          </cell>
          <cell r="E519" t="str">
            <v>Set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1</v>
          </cell>
        </row>
        <row r="520">
          <cell r="B520">
            <v>1504012</v>
          </cell>
          <cell r="C520" t="str">
            <v>W112</v>
          </cell>
          <cell r="D520" t="str">
            <v>1500w x 735hHi-Level Fixed Glazing in Aluminium frame….</v>
          </cell>
          <cell r="E520" t="str">
            <v>Set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1</v>
          </cell>
        </row>
        <row r="521">
          <cell r="B521">
            <v>1504013</v>
          </cell>
          <cell r="C521" t="str">
            <v>W113</v>
          </cell>
          <cell r="D521" t="str">
            <v>1500w x 735hHi-Level Fixed Glazing in Aluminium frame…..</v>
          </cell>
          <cell r="E521" t="str">
            <v>Set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1</v>
          </cell>
        </row>
        <row r="522">
          <cell r="B522">
            <v>1504014</v>
          </cell>
          <cell r="C522" t="str">
            <v>W114</v>
          </cell>
          <cell r="D522" t="str">
            <v>1500w x 735hHi-Level Fixed Glazing in Aluminium frame……</v>
          </cell>
          <cell r="E522" t="str">
            <v>Set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1</v>
          </cell>
        </row>
        <row r="523">
          <cell r="B523">
            <v>1504015</v>
          </cell>
          <cell r="C523" t="str">
            <v>W115</v>
          </cell>
          <cell r="D523" t="str">
            <v>550w x 735hHi-Level Fixed Glazing in Aluminium frame..</v>
          </cell>
          <cell r="E523" t="str">
            <v>Set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1</v>
          </cell>
        </row>
        <row r="524">
          <cell r="B524">
            <v>1504016</v>
          </cell>
          <cell r="C524" t="str">
            <v>W116</v>
          </cell>
          <cell r="D524" t="str">
            <v>440w x 2485hFixed Glazing in Aluminium frame</v>
          </cell>
          <cell r="E524" t="str">
            <v>Set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1</v>
          </cell>
        </row>
        <row r="525">
          <cell r="B525">
            <v>1504017</v>
          </cell>
          <cell r="C525" t="str">
            <v>W117</v>
          </cell>
          <cell r="D525" t="str">
            <v>440w x 735hHi-Level Fixed Glazing in Aluminium frame</v>
          </cell>
          <cell r="E525" t="str">
            <v>Set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1</v>
          </cell>
        </row>
        <row r="527">
          <cell r="D527" t="str">
            <v xml:space="preserve">VILLA A </v>
          </cell>
        </row>
        <row r="528">
          <cell r="B528">
            <v>1505001</v>
          </cell>
          <cell r="C528" t="str">
            <v>W101</v>
          </cell>
          <cell r="D528" t="str">
            <v>1600w x 2485hFixed Glazing in Aluminium frame</v>
          </cell>
          <cell r="E528" t="str">
            <v>Set</v>
          </cell>
          <cell r="F528">
            <v>16726</v>
          </cell>
          <cell r="G528">
            <v>1672.6000000000001</v>
          </cell>
          <cell r="H528">
            <v>16730</v>
          </cell>
          <cell r="I528">
            <v>1670</v>
          </cell>
          <cell r="J528">
            <v>1</v>
          </cell>
        </row>
        <row r="529">
          <cell r="B529">
            <v>1505002</v>
          </cell>
          <cell r="C529" t="str">
            <v>W102</v>
          </cell>
          <cell r="D529" t="str">
            <v>1360w x 2485hFixed Glazing in Aluminium frame</v>
          </cell>
          <cell r="E529" t="str">
            <v>Set</v>
          </cell>
          <cell r="F529">
            <v>15362</v>
          </cell>
          <cell r="G529">
            <v>1536.2</v>
          </cell>
          <cell r="H529">
            <v>16130</v>
          </cell>
          <cell r="I529">
            <v>1610</v>
          </cell>
          <cell r="J529">
            <v>1.05</v>
          </cell>
        </row>
        <row r="530">
          <cell r="B530">
            <v>1505003</v>
          </cell>
          <cell r="C530" t="str">
            <v>W103</v>
          </cell>
          <cell r="D530" t="str">
            <v>3260w x 500hFixed Glazing in hardwood frame</v>
          </cell>
          <cell r="E530" t="str">
            <v>Set</v>
          </cell>
          <cell r="F530">
            <v>12070</v>
          </cell>
          <cell r="G530">
            <v>1860</v>
          </cell>
          <cell r="H530">
            <v>12670</v>
          </cell>
          <cell r="I530">
            <v>1950</v>
          </cell>
          <cell r="J530">
            <v>1.05</v>
          </cell>
        </row>
        <row r="531">
          <cell r="B531">
            <v>1505004</v>
          </cell>
          <cell r="C531" t="str">
            <v>W104</v>
          </cell>
          <cell r="D531" t="str">
            <v>660w x 500hFixed Glazing in hardwood frame</v>
          </cell>
          <cell r="E531" t="str">
            <v>Set</v>
          </cell>
          <cell r="F531">
            <v>3480</v>
          </cell>
          <cell r="G531">
            <v>640</v>
          </cell>
          <cell r="H531">
            <v>3650</v>
          </cell>
          <cell r="I531">
            <v>670</v>
          </cell>
          <cell r="J531">
            <v>1.05</v>
          </cell>
        </row>
        <row r="532">
          <cell r="B532">
            <v>1505005</v>
          </cell>
          <cell r="C532" t="str">
            <v>W105</v>
          </cell>
          <cell r="D532" t="str">
            <v>2640w x 500hFixed Glazing in hardwood frame</v>
          </cell>
          <cell r="E532" t="str">
            <v>Set</v>
          </cell>
          <cell r="F532">
            <v>10420</v>
          </cell>
          <cell r="G532">
            <v>1550</v>
          </cell>
          <cell r="H532">
            <v>10940</v>
          </cell>
          <cell r="I532">
            <v>1630</v>
          </cell>
          <cell r="J532">
            <v>1.05</v>
          </cell>
        </row>
        <row r="533">
          <cell r="B533">
            <v>1505006</v>
          </cell>
          <cell r="C533" t="str">
            <v>W106</v>
          </cell>
          <cell r="D533" t="str">
            <v>1280w x 500hFixed Glazing in hardwood frame</v>
          </cell>
          <cell r="E533" t="str">
            <v>Set</v>
          </cell>
          <cell r="F533">
            <v>5610</v>
          </cell>
          <cell r="G533">
            <v>1080</v>
          </cell>
          <cell r="H533">
            <v>5890</v>
          </cell>
          <cell r="I533">
            <v>1130</v>
          </cell>
          <cell r="J533">
            <v>1.05</v>
          </cell>
        </row>
        <row r="534">
          <cell r="B534">
            <v>1505007</v>
          </cell>
          <cell r="C534" t="str">
            <v>W107</v>
          </cell>
          <cell r="D534" t="str">
            <v>1290w x 2100hInternal shuffled glass wall</v>
          </cell>
          <cell r="E534" t="str">
            <v>Set</v>
          </cell>
          <cell r="F534">
            <v>7810</v>
          </cell>
          <cell r="G534">
            <v>1260</v>
          </cell>
          <cell r="H534">
            <v>8200</v>
          </cell>
          <cell r="I534">
            <v>1320</v>
          </cell>
          <cell r="J534">
            <v>1.05</v>
          </cell>
        </row>
        <row r="535">
          <cell r="B535">
            <v>1505008</v>
          </cell>
          <cell r="C535" t="str">
            <v>W111</v>
          </cell>
          <cell r="D535" t="str">
            <v>1500w x 735hHi-Level Fixed Glazing in Aluminium frame</v>
          </cell>
          <cell r="E535" t="str">
            <v>Set</v>
          </cell>
          <cell r="F535">
            <v>8415</v>
          </cell>
          <cell r="G535">
            <v>540</v>
          </cell>
          <cell r="H535">
            <v>8420</v>
          </cell>
          <cell r="I535">
            <v>540</v>
          </cell>
          <cell r="J535">
            <v>1</v>
          </cell>
        </row>
        <row r="536">
          <cell r="B536">
            <v>1505009</v>
          </cell>
          <cell r="C536" t="str">
            <v>W112</v>
          </cell>
          <cell r="D536" t="str">
            <v>1500w x 735hHi-Level Fixed Glazing in Aluminium frame</v>
          </cell>
          <cell r="E536" t="str">
            <v>Set</v>
          </cell>
          <cell r="F536">
            <v>8415</v>
          </cell>
          <cell r="G536">
            <v>841.5</v>
          </cell>
          <cell r="H536">
            <v>8420</v>
          </cell>
          <cell r="I536">
            <v>840</v>
          </cell>
          <cell r="J536">
            <v>1</v>
          </cell>
        </row>
        <row r="537">
          <cell r="B537">
            <v>1505010</v>
          </cell>
          <cell r="C537" t="str">
            <v>W113</v>
          </cell>
          <cell r="D537" t="str">
            <v>1500w x 735hHi-Level Fixed Glazing in Aluminium frame</v>
          </cell>
          <cell r="E537" t="str">
            <v>Set</v>
          </cell>
          <cell r="F537">
            <v>8415</v>
          </cell>
          <cell r="G537">
            <v>841.5</v>
          </cell>
          <cell r="H537">
            <v>8420</v>
          </cell>
          <cell r="I537">
            <v>840</v>
          </cell>
          <cell r="J537">
            <v>1</v>
          </cell>
        </row>
        <row r="538">
          <cell r="B538">
            <v>1505011</v>
          </cell>
          <cell r="C538" t="str">
            <v>W114</v>
          </cell>
          <cell r="D538" t="str">
            <v>1500w x 735hHi-Level Fixed Glazing in Aluminium frame</v>
          </cell>
          <cell r="E538" t="str">
            <v>Set</v>
          </cell>
          <cell r="F538">
            <v>8415</v>
          </cell>
          <cell r="G538">
            <v>841.5</v>
          </cell>
          <cell r="H538">
            <v>8420</v>
          </cell>
          <cell r="I538">
            <v>840</v>
          </cell>
          <cell r="J538">
            <v>1</v>
          </cell>
        </row>
        <row r="539">
          <cell r="B539">
            <v>1505012</v>
          </cell>
          <cell r="C539" t="str">
            <v>W115</v>
          </cell>
          <cell r="D539" t="str">
            <v>1500w x 735hHi-Level Fixed Glazing in Aluminium frame</v>
          </cell>
          <cell r="E539" t="str">
            <v>Set</v>
          </cell>
          <cell r="F539">
            <v>8415</v>
          </cell>
          <cell r="G539">
            <v>841.5</v>
          </cell>
          <cell r="H539">
            <v>8420</v>
          </cell>
          <cell r="I539">
            <v>840</v>
          </cell>
          <cell r="J539">
            <v>1</v>
          </cell>
        </row>
        <row r="540">
          <cell r="B540">
            <v>1505013</v>
          </cell>
          <cell r="C540" t="str">
            <v>W116</v>
          </cell>
          <cell r="D540" t="str">
            <v>1500w x 735hHi-Level Fixed Glazing in Aluminium frame</v>
          </cell>
          <cell r="E540" t="str">
            <v>Set</v>
          </cell>
          <cell r="F540">
            <v>8415</v>
          </cell>
          <cell r="G540">
            <v>841.5</v>
          </cell>
          <cell r="H540">
            <v>8420</v>
          </cell>
          <cell r="I540">
            <v>840</v>
          </cell>
          <cell r="J540">
            <v>1</v>
          </cell>
        </row>
        <row r="541">
          <cell r="B541">
            <v>1505014</v>
          </cell>
          <cell r="C541" t="str">
            <v>W117</v>
          </cell>
          <cell r="D541" t="str">
            <v>1500w x 735hHi-Level Fixed Glazing in Aluminium frame</v>
          </cell>
          <cell r="E541" t="str">
            <v>Set</v>
          </cell>
          <cell r="F541">
            <v>8415</v>
          </cell>
          <cell r="G541">
            <v>841.5</v>
          </cell>
          <cell r="H541">
            <v>8420</v>
          </cell>
          <cell r="I541">
            <v>840</v>
          </cell>
          <cell r="J541">
            <v>1</v>
          </cell>
        </row>
        <row r="542">
          <cell r="B542">
            <v>1505015</v>
          </cell>
          <cell r="C542" t="str">
            <v>W118</v>
          </cell>
          <cell r="D542" t="str">
            <v>1500w x 735hHi-Level Fixed Glazing in Aluminium frame</v>
          </cell>
          <cell r="E542" t="str">
            <v>Set</v>
          </cell>
          <cell r="F542">
            <v>8415</v>
          </cell>
          <cell r="G542">
            <v>841.5</v>
          </cell>
          <cell r="H542">
            <v>8420</v>
          </cell>
          <cell r="I542">
            <v>840</v>
          </cell>
          <cell r="J542">
            <v>1</v>
          </cell>
        </row>
        <row r="543">
          <cell r="B543">
            <v>1505016</v>
          </cell>
          <cell r="C543" t="str">
            <v>W119</v>
          </cell>
          <cell r="D543" t="str">
            <v>1600w x 735hHi-Level Fixed Glazing in Aluminium frame</v>
          </cell>
          <cell r="E543" t="str">
            <v>Set</v>
          </cell>
          <cell r="F543">
            <v>8909</v>
          </cell>
          <cell r="G543">
            <v>890.90000000000009</v>
          </cell>
          <cell r="H543">
            <v>8910</v>
          </cell>
          <cell r="I543">
            <v>890</v>
          </cell>
          <cell r="J543">
            <v>1</v>
          </cell>
        </row>
        <row r="544">
          <cell r="B544">
            <v>1505017</v>
          </cell>
          <cell r="C544" t="str">
            <v>W120</v>
          </cell>
          <cell r="D544" t="str">
            <v>1400w x 735hHi-Level Fixed Glazing in Aluminium frame</v>
          </cell>
          <cell r="E544" t="str">
            <v>Set</v>
          </cell>
          <cell r="F544">
            <v>8292</v>
          </cell>
          <cell r="G544">
            <v>829.2</v>
          </cell>
          <cell r="H544">
            <v>8290</v>
          </cell>
          <cell r="I544">
            <v>830</v>
          </cell>
          <cell r="J544">
            <v>1</v>
          </cell>
        </row>
        <row r="545">
          <cell r="B545">
            <v>1505018</v>
          </cell>
          <cell r="C545" t="str">
            <v>W121</v>
          </cell>
          <cell r="D545" t="str">
            <v>1500w x 735hHi-Level Fixed Glazing in Aluminium frame</v>
          </cell>
          <cell r="E545" t="str">
            <v>Set</v>
          </cell>
          <cell r="F545">
            <v>8415</v>
          </cell>
          <cell r="G545">
            <v>841.5</v>
          </cell>
          <cell r="H545">
            <v>8420</v>
          </cell>
          <cell r="I545">
            <v>840</v>
          </cell>
          <cell r="J545">
            <v>1</v>
          </cell>
        </row>
        <row r="546">
          <cell r="B546">
            <v>1505019</v>
          </cell>
          <cell r="C546" t="str">
            <v>W122</v>
          </cell>
          <cell r="D546" t="str">
            <v>1500w x 735hHi-Level Fixed Glazing in Aluminium frame</v>
          </cell>
          <cell r="E546" t="str">
            <v>Set</v>
          </cell>
          <cell r="F546">
            <v>8415</v>
          </cell>
          <cell r="G546">
            <v>841.5</v>
          </cell>
          <cell r="H546">
            <v>8420</v>
          </cell>
          <cell r="I546">
            <v>840</v>
          </cell>
          <cell r="J546">
            <v>1</v>
          </cell>
        </row>
        <row r="547">
          <cell r="B547">
            <v>1505020</v>
          </cell>
          <cell r="C547" t="str">
            <v>W123</v>
          </cell>
          <cell r="D547" t="str">
            <v>1400w x 735hHi-Level Fixed Glazing in Aluminium frame</v>
          </cell>
          <cell r="E547" t="str">
            <v>Set</v>
          </cell>
          <cell r="F547">
            <v>8292</v>
          </cell>
          <cell r="G547">
            <v>829.2</v>
          </cell>
          <cell r="H547">
            <v>8290</v>
          </cell>
          <cell r="I547">
            <v>830</v>
          </cell>
          <cell r="J547">
            <v>1</v>
          </cell>
        </row>
        <row r="548">
          <cell r="B548">
            <v>1505021</v>
          </cell>
          <cell r="C548" t="str">
            <v>W124</v>
          </cell>
          <cell r="D548" t="str">
            <v>4220w x 735hHi-Level Fixed Glazing in Aluminium frame</v>
          </cell>
          <cell r="E548" t="str">
            <v>Set</v>
          </cell>
          <cell r="F548">
            <v>16938</v>
          </cell>
          <cell r="G548">
            <v>1693.8000000000002</v>
          </cell>
          <cell r="H548">
            <v>16940</v>
          </cell>
          <cell r="I548">
            <v>1690</v>
          </cell>
          <cell r="J548">
            <v>1</v>
          </cell>
        </row>
        <row r="549">
          <cell r="B549">
            <v>1505022</v>
          </cell>
          <cell r="C549" t="str">
            <v>W125</v>
          </cell>
          <cell r="D549" t="str">
            <v>2570w x 735hHi-Level Fixed Glazing in Aluminium frame</v>
          </cell>
          <cell r="E549" t="str">
            <v>Set</v>
          </cell>
          <cell r="F549">
            <v>11951</v>
          </cell>
          <cell r="G549">
            <v>1195.1000000000001</v>
          </cell>
          <cell r="H549">
            <v>11950</v>
          </cell>
          <cell r="I549">
            <v>1200</v>
          </cell>
          <cell r="J549">
            <v>1</v>
          </cell>
        </row>
        <row r="550">
          <cell r="B550">
            <v>1505023</v>
          </cell>
          <cell r="C550" t="str">
            <v>W131</v>
          </cell>
          <cell r="D550" t="str">
            <v>1305w x 2205hFixed Glazing in Aluminium frame</v>
          </cell>
          <cell r="E550" t="str">
            <v>Set</v>
          </cell>
          <cell r="F550">
            <v>14155</v>
          </cell>
          <cell r="G550">
            <v>1415.5</v>
          </cell>
          <cell r="H550">
            <v>14160</v>
          </cell>
          <cell r="I550">
            <v>1420</v>
          </cell>
          <cell r="J550">
            <v>1</v>
          </cell>
        </row>
        <row r="551">
          <cell r="B551">
            <v>1505024</v>
          </cell>
          <cell r="C551" t="str">
            <v>W132</v>
          </cell>
          <cell r="D551" t="str">
            <v>910w x 2205hFixed Glazing in Aluminium frame</v>
          </cell>
          <cell r="E551" t="str">
            <v>Set</v>
          </cell>
          <cell r="F551">
            <v>11962</v>
          </cell>
          <cell r="G551">
            <v>1196.2</v>
          </cell>
          <cell r="H551">
            <v>11960</v>
          </cell>
          <cell r="I551">
            <v>1200</v>
          </cell>
          <cell r="J551">
            <v>1</v>
          </cell>
        </row>
        <row r="552">
          <cell r="B552">
            <v>1505025</v>
          </cell>
          <cell r="C552" t="str">
            <v>W133</v>
          </cell>
          <cell r="D552" t="str">
            <v>910w x 2205hFixed Glazing in Aluminium frame</v>
          </cell>
          <cell r="E552" t="str">
            <v>Set</v>
          </cell>
          <cell r="F552">
            <v>11962</v>
          </cell>
          <cell r="G552">
            <v>1196.2</v>
          </cell>
          <cell r="H552">
            <v>11960</v>
          </cell>
          <cell r="I552">
            <v>1200</v>
          </cell>
          <cell r="J552">
            <v>1</v>
          </cell>
        </row>
        <row r="553">
          <cell r="B553">
            <v>1505026</v>
          </cell>
          <cell r="C553" t="str">
            <v>W134</v>
          </cell>
          <cell r="D553" t="str">
            <v>1305w x 2205hFixed Glazing in Aluminium frame</v>
          </cell>
          <cell r="E553" t="str">
            <v>Set</v>
          </cell>
          <cell r="F553">
            <v>14115</v>
          </cell>
          <cell r="G553">
            <v>1411.5</v>
          </cell>
          <cell r="H553">
            <v>14120</v>
          </cell>
          <cell r="I553">
            <v>1410</v>
          </cell>
          <cell r="J553">
            <v>1</v>
          </cell>
        </row>
        <row r="554">
          <cell r="B554">
            <v>1505027</v>
          </cell>
          <cell r="C554" t="str">
            <v>W135a</v>
          </cell>
          <cell r="D554" t="str">
            <v>1500w x 2205hFixed Glazing in Aluminium frame</v>
          </cell>
          <cell r="E554" t="str">
            <v>Set</v>
          </cell>
          <cell r="F554">
            <v>14871</v>
          </cell>
          <cell r="G554">
            <v>1487.1</v>
          </cell>
          <cell r="H554">
            <v>14870</v>
          </cell>
          <cell r="I554">
            <v>1490</v>
          </cell>
          <cell r="J554">
            <v>1</v>
          </cell>
        </row>
        <row r="555">
          <cell r="B555">
            <v>1505028</v>
          </cell>
          <cell r="C555" t="str">
            <v>W135b</v>
          </cell>
          <cell r="D555" t="str">
            <v>1500w x 2205hFixed Glazing in Aluminium frame</v>
          </cell>
          <cell r="E555" t="str">
            <v>Set</v>
          </cell>
          <cell r="F555">
            <v>14871</v>
          </cell>
          <cell r="G555">
            <v>1487.1</v>
          </cell>
          <cell r="H555">
            <v>14870</v>
          </cell>
          <cell r="I555">
            <v>1490</v>
          </cell>
          <cell r="J555">
            <v>1</v>
          </cell>
        </row>
        <row r="556">
          <cell r="B556">
            <v>1505029</v>
          </cell>
          <cell r="C556" t="str">
            <v>W136</v>
          </cell>
          <cell r="D556" t="str">
            <v>1305w x 2205hFixed Glazing in Aluminium frame</v>
          </cell>
          <cell r="E556" t="str">
            <v>Set</v>
          </cell>
          <cell r="F556">
            <v>14155</v>
          </cell>
          <cell r="G556">
            <v>1415.5</v>
          </cell>
          <cell r="H556">
            <v>14160</v>
          </cell>
          <cell r="I556">
            <v>1420</v>
          </cell>
          <cell r="J556">
            <v>1</v>
          </cell>
        </row>
        <row r="557">
          <cell r="B557">
            <v>1505030</v>
          </cell>
          <cell r="C557" t="str">
            <v>W137</v>
          </cell>
          <cell r="D557" t="str">
            <v>910w x 2205hFixed Glazing in Aluminium frame</v>
          </cell>
          <cell r="E557" t="str">
            <v>Set</v>
          </cell>
          <cell r="F557">
            <v>11962</v>
          </cell>
          <cell r="G557">
            <v>1196.2</v>
          </cell>
          <cell r="H557">
            <v>11960</v>
          </cell>
          <cell r="I557">
            <v>1200</v>
          </cell>
          <cell r="J557">
            <v>1</v>
          </cell>
        </row>
        <row r="558">
          <cell r="B558">
            <v>1505031</v>
          </cell>
          <cell r="C558" t="str">
            <v>W138</v>
          </cell>
          <cell r="D558" t="str">
            <v>910w x 2205hFixed Glazing in Aluminium frame</v>
          </cell>
          <cell r="E558" t="str">
            <v>Set</v>
          </cell>
          <cell r="F558">
            <v>11962</v>
          </cell>
          <cell r="G558">
            <v>1196.2</v>
          </cell>
          <cell r="H558">
            <v>11960</v>
          </cell>
          <cell r="I558">
            <v>1200</v>
          </cell>
          <cell r="J558">
            <v>1</v>
          </cell>
        </row>
        <row r="559">
          <cell r="B559">
            <v>1505032</v>
          </cell>
          <cell r="C559" t="str">
            <v>W139</v>
          </cell>
          <cell r="D559" t="str">
            <v>1305w x 2205hFixed Glazing in Aluminium frame</v>
          </cell>
          <cell r="E559" t="str">
            <v>Set</v>
          </cell>
          <cell r="F559">
            <v>14155</v>
          </cell>
          <cell r="G559">
            <v>1415.5</v>
          </cell>
          <cell r="H559">
            <v>14160</v>
          </cell>
          <cell r="I559">
            <v>1420</v>
          </cell>
          <cell r="J559">
            <v>1</v>
          </cell>
        </row>
        <row r="560">
          <cell r="B560">
            <v>1505033</v>
          </cell>
          <cell r="C560" t="str">
            <v>W140</v>
          </cell>
          <cell r="D560" t="str">
            <v>1200w x 560hFixed Glazing in hardwood frame</v>
          </cell>
          <cell r="E560" t="str">
            <v>Set</v>
          </cell>
          <cell r="F560">
            <v>6430</v>
          </cell>
          <cell r="G560">
            <v>1400</v>
          </cell>
          <cell r="H560">
            <v>6360</v>
          </cell>
          <cell r="I560">
            <v>640</v>
          </cell>
          <cell r="J560">
            <v>1</v>
          </cell>
        </row>
        <row r="561">
          <cell r="B561">
            <v>1505034</v>
          </cell>
          <cell r="C561" t="str">
            <v>W141</v>
          </cell>
          <cell r="D561" t="str">
            <v>260w x 2100hInternal shuffled glass wall</v>
          </cell>
          <cell r="E561" t="str">
            <v>Set</v>
          </cell>
          <cell r="F561">
            <v>3420</v>
          </cell>
          <cell r="G561">
            <v>540</v>
          </cell>
          <cell r="H561">
            <v>3765</v>
          </cell>
          <cell r="I561">
            <v>594</v>
          </cell>
          <cell r="J561">
            <v>1.05</v>
          </cell>
        </row>
        <row r="562">
          <cell r="B562">
            <v>1505035</v>
          </cell>
          <cell r="C562" t="str">
            <v>W142</v>
          </cell>
          <cell r="D562" t="str">
            <v>230w x 2100hInternal shuffled glass wall</v>
          </cell>
          <cell r="E562" t="str">
            <v>Set</v>
          </cell>
          <cell r="F562">
            <v>3420</v>
          </cell>
          <cell r="G562">
            <v>540</v>
          </cell>
          <cell r="H562">
            <v>3765</v>
          </cell>
          <cell r="I562">
            <v>594</v>
          </cell>
          <cell r="J562">
            <v>1.05</v>
          </cell>
        </row>
        <row r="563">
          <cell r="B563">
            <v>1505036</v>
          </cell>
          <cell r="C563" t="str">
            <v>W143</v>
          </cell>
          <cell r="D563" t="str">
            <v>260w x 2100hInternal shuffled glass wall</v>
          </cell>
          <cell r="E563" t="str">
            <v>Set</v>
          </cell>
          <cell r="F563">
            <v>3420</v>
          </cell>
          <cell r="G563">
            <v>540</v>
          </cell>
          <cell r="H563">
            <v>3765</v>
          </cell>
          <cell r="I563">
            <v>594</v>
          </cell>
          <cell r="J563">
            <v>1.05</v>
          </cell>
        </row>
        <row r="564">
          <cell r="B564">
            <v>1505037</v>
          </cell>
          <cell r="C564" t="str">
            <v>W151</v>
          </cell>
          <cell r="D564" t="str">
            <v>2800w x 2200hHi-Level Triangular Fixed Glazing in Aluminium frame</v>
          </cell>
          <cell r="E564" t="str">
            <v>Set</v>
          </cell>
          <cell r="F564">
            <v>26987</v>
          </cell>
          <cell r="G564">
            <v>2698.7</v>
          </cell>
          <cell r="H564">
            <v>26990</v>
          </cell>
          <cell r="I564">
            <v>2700</v>
          </cell>
          <cell r="J564">
            <v>1</v>
          </cell>
        </row>
        <row r="565">
          <cell r="B565">
            <v>1505038</v>
          </cell>
          <cell r="C565" t="str">
            <v>W152</v>
          </cell>
          <cell r="D565" t="str">
            <v>2800w x 2200hHi-Level Triangular Fixed Glazing in Aluminium frame</v>
          </cell>
          <cell r="E565" t="str">
            <v>Set</v>
          </cell>
          <cell r="F565">
            <v>26987</v>
          </cell>
          <cell r="G565">
            <v>2698.7</v>
          </cell>
          <cell r="H565">
            <v>26990</v>
          </cell>
          <cell r="I565">
            <v>2700</v>
          </cell>
          <cell r="J565">
            <v>1</v>
          </cell>
        </row>
        <row r="566">
          <cell r="B566">
            <v>1505039</v>
          </cell>
          <cell r="C566" t="str">
            <v>W153</v>
          </cell>
          <cell r="D566" t="str">
            <v>2800w x 2200hHi-Level Triangular Fixed Glazing in Aluminium frame</v>
          </cell>
          <cell r="E566" t="str">
            <v>Set</v>
          </cell>
          <cell r="F566">
            <v>26987</v>
          </cell>
          <cell r="G566">
            <v>2698.7</v>
          </cell>
          <cell r="H566">
            <v>26990</v>
          </cell>
          <cell r="I566">
            <v>2700</v>
          </cell>
          <cell r="J566">
            <v>1</v>
          </cell>
        </row>
        <row r="567">
          <cell r="B567">
            <v>1505040</v>
          </cell>
          <cell r="C567" t="str">
            <v>W154</v>
          </cell>
          <cell r="D567" t="str">
            <v>2800w x 2200hHi-Level Triangular Fixed Glazing in Aluminium frame</v>
          </cell>
          <cell r="E567" t="str">
            <v>Set</v>
          </cell>
          <cell r="F567">
            <v>26987</v>
          </cell>
          <cell r="G567">
            <v>2698.7</v>
          </cell>
          <cell r="H567">
            <v>26990</v>
          </cell>
          <cell r="I567">
            <v>2700</v>
          </cell>
          <cell r="J567">
            <v>1</v>
          </cell>
        </row>
        <row r="568">
          <cell r="B568">
            <v>1505041</v>
          </cell>
          <cell r="C568" t="str">
            <v>W201</v>
          </cell>
          <cell r="D568" t="str">
            <v>4080w x 2485hFixed Glazing in Aluminium frame</v>
          </cell>
          <cell r="E568" t="str">
            <v>Set</v>
          </cell>
          <cell r="F568">
            <v>20500</v>
          </cell>
          <cell r="G568">
            <v>4700</v>
          </cell>
          <cell r="H568">
            <v>20500</v>
          </cell>
          <cell r="I568">
            <v>4700</v>
          </cell>
          <cell r="J568">
            <v>1</v>
          </cell>
        </row>
        <row r="569">
          <cell r="B569">
            <v>1505042</v>
          </cell>
          <cell r="C569" t="str">
            <v>W202</v>
          </cell>
          <cell r="D569" t="str">
            <v>915w x 2485hFixed Glazing in Aluminium frame</v>
          </cell>
          <cell r="E569" t="str">
            <v>Set</v>
          </cell>
          <cell r="F569">
            <v>12779</v>
          </cell>
          <cell r="G569">
            <v>1277.9000000000001</v>
          </cell>
          <cell r="H569">
            <v>12780</v>
          </cell>
          <cell r="I569">
            <v>1280</v>
          </cell>
          <cell r="J569">
            <v>1</v>
          </cell>
        </row>
        <row r="570">
          <cell r="B570">
            <v>1505043</v>
          </cell>
          <cell r="C570" t="str">
            <v>W203</v>
          </cell>
          <cell r="D570" t="str">
            <v>400w x 2485hFixed Glazing in Aluminium frame</v>
          </cell>
          <cell r="E570" t="str">
            <v>Set</v>
          </cell>
          <cell r="F570">
            <v>9534</v>
          </cell>
          <cell r="G570">
            <v>953.40000000000009</v>
          </cell>
          <cell r="H570">
            <v>9530</v>
          </cell>
          <cell r="I570">
            <v>950</v>
          </cell>
          <cell r="J570">
            <v>1</v>
          </cell>
        </row>
        <row r="571">
          <cell r="B571">
            <v>1505044</v>
          </cell>
          <cell r="C571" t="str">
            <v>W204</v>
          </cell>
          <cell r="D571" t="str">
            <v>1000w x 2485hFixed Glazing in Aluminium frame</v>
          </cell>
          <cell r="E571" t="str">
            <v>Set</v>
          </cell>
          <cell r="F571">
            <v>13131</v>
          </cell>
          <cell r="G571">
            <v>1313.1000000000001</v>
          </cell>
          <cell r="H571">
            <v>13130</v>
          </cell>
          <cell r="I571">
            <v>1310</v>
          </cell>
          <cell r="J571">
            <v>1</v>
          </cell>
        </row>
        <row r="572">
          <cell r="B572">
            <v>1505045</v>
          </cell>
          <cell r="C572" t="str">
            <v>W205</v>
          </cell>
          <cell r="D572" t="str">
            <v>1000w x 2485hFixed Glazing in Aluminium frame</v>
          </cell>
          <cell r="E572" t="str">
            <v>Set</v>
          </cell>
          <cell r="F572">
            <v>13131</v>
          </cell>
          <cell r="G572">
            <v>1313.1000000000001</v>
          </cell>
          <cell r="H572">
            <v>13130</v>
          </cell>
          <cell r="I572">
            <v>1310</v>
          </cell>
          <cell r="J572">
            <v>1</v>
          </cell>
        </row>
        <row r="573">
          <cell r="B573">
            <v>1505046</v>
          </cell>
          <cell r="C573" t="str">
            <v>W206</v>
          </cell>
          <cell r="D573" t="str">
            <v>1055w x 2485hFixed Glazing in Aluminium frame</v>
          </cell>
          <cell r="E573" t="str">
            <v>Set</v>
          </cell>
          <cell r="F573">
            <v>13358</v>
          </cell>
          <cell r="G573">
            <v>1335.8000000000002</v>
          </cell>
          <cell r="H573">
            <v>13360</v>
          </cell>
          <cell r="I573">
            <v>1340</v>
          </cell>
          <cell r="J573">
            <v>1</v>
          </cell>
        </row>
        <row r="574">
          <cell r="B574">
            <v>1505047</v>
          </cell>
          <cell r="C574" t="str">
            <v>W207</v>
          </cell>
          <cell r="D574" t="str">
            <v>2375w x 2800hExternal shuffle glazing</v>
          </cell>
          <cell r="E574" t="str">
            <v>Set</v>
          </cell>
          <cell r="F574">
            <v>21190</v>
          </cell>
          <cell r="G574">
            <v>580</v>
          </cell>
          <cell r="H574">
            <v>22250</v>
          </cell>
          <cell r="I574">
            <v>610</v>
          </cell>
          <cell r="J574">
            <v>1.05</v>
          </cell>
        </row>
        <row r="575">
          <cell r="B575">
            <v>1505048</v>
          </cell>
          <cell r="C575" t="str">
            <v>W208</v>
          </cell>
          <cell r="D575" t="str">
            <v>1225w x 880hCasement window in hardwood frame</v>
          </cell>
          <cell r="E575" t="str">
            <v>Set</v>
          </cell>
          <cell r="F575">
            <v>28460</v>
          </cell>
          <cell r="G575">
            <v>3980</v>
          </cell>
          <cell r="H575">
            <v>29880</v>
          </cell>
          <cell r="I575">
            <v>4180</v>
          </cell>
          <cell r="J575">
            <v>1.05</v>
          </cell>
        </row>
        <row r="576">
          <cell r="B576">
            <v>1505049</v>
          </cell>
          <cell r="C576" t="str">
            <v>W209</v>
          </cell>
          <cell r="D576" t="str">
            <v>930w x 500hCasement window in hardwood frame</v>
          </cell>
          <cell r="E576" t="str">
            <v>Set</v>
          </cell>
          <cell r="F576">
            <v>4730</v>
          </cell>
          <cell r="G576">
            <v>1100</v>
          </cell>
          <cell r="H576">
            <v>4970</v>
          </cell>
          <cell r="I576">
            <v>1160</v>
          </cell>
          <cell r="J576">
            <v>1.05</v>
          </cell>
        </row>
        <row r="577">
          <cell r="B577">
            <v>1505050</v>
          </cell>
          <cell r="C577" t="str">
            <v>W210</v>
          </cell>
          <cell r="D577" t="str">
            <v>5450w x 500hFixed Glazing in hardwood frame</v>
          </cell>
          <cell r="E577" t="str">
            <v>Set</v>
          </cell>
          <cell r="F577">
            <v>20400</v>
          </cell>
          <cell r="G577">
            <v>2930</v>
          </cell>
          <cell r="H577">
            <v>21420</v>
          </cell>
          <cell r="I577">
            <v>3080</v>
          </cell>
          <cell r="J577">
            <v>1.05</v>
          </cell>
        </row>
        <row r="578">
          <cell r="B578">
            <v>1505051</v>
          </cell>
          <cell r="C578" t="str">
            <v>W211</v>
          </cell>
          <cell r="D578" t="str">
            <v>1410w x 500hFixed Glazing in hardwood frame</v>
          </cell>
          <cell r="E578" t="str">
            <v>Set</v>
          </cell>
          <cell r="F578">
            <v>9370</v>
          </cell>
          <cell r="G578">
            <v>1760</v>
          </cell>
          <cell r="H578">
            <v>9840</v>
          </cell>
          <cell r="I578">
            <v>1850</v>
          </cell>
          <cell r="J578">
            <v>1.05</v>
          </cell>
        </row>
        <row r="579">
          <cell r="B579">
            <v>1505052</v>
          </cell>
          <cell r="C579" t="str">
            <v>W212</v>
          </cell>
          <cell r="D579" t="str">
            <v>2190w x 2800hInternal shuffled glass wall</v>
          </cell>
          <cell r="E579" t="str">
            <v>Set</v>
          </cell>
          <cell r="F579">
            <v>13550</v>
          </cell>
          <cell r="G579">
            <v>940</v>
          </cell>
          <cell r="H579">
            <v>14230</v>
          </cell>
          <cell r="I579">
            <v>990</v>
          </cell>
          <cell r="J579">
            <v>1.05</v>
          </cell>
        </row>
        <row r="580">
          <cell r="B580">
            <v>1505053</v>
          </cell>
          <cell r="C580" t="str">
            <v>W213</v>
          </cell>
          <cell r="D580" t="str">
            <v>1468w x 2800hInternal hi-level shuffled glass wall</v>
          </cell>
          <cell r="E580" t="str">
            <v>Set</v>
          </cell>
          <cell r="F580">
            <v>10640</v>
          </cell>
          <cell r="G580">
            <v>860</v>
          </cell>
          <cell r="H580">
            <v>11170</v>
          </cell>
          <cell r="I580">
            <v>900</v>
          </cell>
          <cell r="J580">
            <v>1.05</v>
          </cell>
        </row>
        <row r="581">
          <cell r="B581">
            <v>1505054</v>
          </cell>
          <cell r="C581" t="str">
            <v>W214</v>
          </cell>
          <cell r="D581" t="str">
            <v>100w x 2800hInternal shuffled glass wall</v>
          </cell>
          <cell r="E581" t="str">
            <v>Set</v>
          </cell>
          <cell r="F581">
            <v>4290</v>
          </cell>
          <cell r="G581">
            <v>620</v>
          </cell>
          <cell r="H581">
            <v>4500</v>
          </cell>
          <cell r="I581">
            <v>650</v>
          </cell>
          <cell r="J581">
            <v>1.05</v>
          </cell>
        </row>
        <row r="582">
          <cell r="B582">
            <v>1505055</v>
          </cell>
          <cell r="C582" t="str">
            <v>W215</v>
          </cell>
          <cell r="D582" t="str">
            <v>900w x 700hInternal hi-level shuffled glass wall</v>
          </cell>
          <cell r="E582" t="str">
            <v>Set</v>
          </cell>
          <cell r="F582">
            <v>3140</v>
          </cell>
          <cell r="G582">
            <v>460</v>
          </cell>
          <cell r="H582">
            <v>3300</v>
          </cell>
          <cell r="I582">
            <v>480</v>
          </cell>
          <cell r="J582">
            <v>1.05</v>
          </cell>
        </row>
        <row r="583">
          <cell r="B583">
            <v>1505056</v>
          </cell>
          <cell r="C583" t="str">
            <v>W216</v>
          </cell>
          <cell r="D583" t="str">
            <v>1105w x 2800hInternal shuffled glass wall</v>
          </cell>
          <cell r="E583" t="str">
            <v>Set</v>
          </cell>
          <cell r="F583">
            <v>8920</v>
          </cell>
          <cell r="G583">
            <v>780</v>
          </cell>
          <cell r="H583">
            <v>9370</v>
          </cell>
          <cell r="I583">
            <v>820</v>
          </cell>
          <cell r="J583">
            <v>1.05</v>
          </cell>
        </row>
        <row r="584">
          <cell r="B584">
            <v>1505057</v>
          </cell>
          <cell r="C584" t="str">
            <v>W217</v>
          </cell>
          <cell r="D584" t="str">
            <v>900w x 700hInternal hi-level shuffled glass wall</v>
          </cell>
          <cell r="E584" t="str">
            <v>Set</v>
          </cell>
          <cell r="F584">
            <v>3140</v>
          </cell>
          <cell r="G584">
            <v>460</v>
          </cell>
          <cell r="H584">
            <v>3300</v>
          </cell>
          <cell r="I584">
            <v>480</v>
          </cell>
          <cell r="J584">
            <v>1.05</v>
          </cell>
        </row>
        <row r="585">
          <cell r="B585">
            <v>1505058</v>
          </cell>
          <cell r="C585" t="str">
            <v>W218</v>
          </cell>
          <cell r="D585" t="str">
            <v>400w x 2800hInternal shuffled glass wall</v>
          </cell>
          <cell r="E585" t="str">
            <v>Set</v>
          </cell>
          <cell r="F585">
            <v>5540</v>
          </cell>
          <cell r="G585">
            <v>630</v>
          </cell>
          <cell r="H585">
            <v>5820</v>
          </cell>
          <cell r="I585">
            <v>660</v>
          </cell>
          <cell r="J585">
            <v>1.05</v>
          </cell>
        </row>
        <row r="586">
          <cell r="B586">
            <v>1505059</v>
          </cell>
          <cell r="C586" t="str">
            <v>W219</v>
          </cell>
          <cell r="D586" t="str">
            <v>2300w x 560hCasement window in hardwood frame</v>
          </cell>
          <cell r="E586" t="str">
            <v>Set</v>
          </cell>
          <cell r="F586">
            <v>9900</v>
          </cell>
          <cell r="G586">
            <v>1400</v>
          </cell>
          <cell r="H586">
            <v>10400</v>
          </cell>
          <cell r="I586">
            <v>1470</v>
          </cell>
          <cell r="J586">
            <v>1.05</v>
          </cell>
        </row>
        <row r="587">
          <cell r="B587">
            <v>1505060</v>
          </cell>
          <cell r="C587" t="str">
            <v>W221</v>
          </cell>
          <cell r="D587" t="str">
            <v>1500w x 735hHi-Level Fixed Glazing in Aluminium frame</v>
          </cell>
          <cell r="E587" t="str">
            <v>Set</v>
          </cell>
          <cell r="F587">
            <v>8415</v>
          </cell>
          <cell r="G587">
            <v>841.5</v>
          </cell>
          <cell r="H587">
            <v>8420</v>
          </cell>
          <cell r="I587">
            <v>840</v>
          </cell>
          <cell r="J587">
            <v>1</v>
          </cell>
        </row>
        <row r="588">
          <cell r="B588">
            <v>1505061</v>
          </cell>
          <cell r="C588" t="str">
            <v>W222</v>
          </cell>
          <cell r="D588" t="str">
            <v>1500w x 735hHi-Level Fixed Glazing in Aluminium frame</v>
          </cell>
          <cell r="E588" t="str">
            <v>Set</v>
          </cell>
          <cell r="F588">
            <v>8415</v>
          </cell>
          <cell r="G588">
            <v>841.5</v>
          </cell>
          <cell r="H588">
            <v>8420</v>
          </cell>
          <cell r="I588">
            <v>840</v>
          </cell>
          <cell r="J588">
            <v>1</v>
          </cell>
        </row>
        <row r="589">
          <cell r="B589">
            <v>1505062</v>
          </cell>
          <cell r="C589" t="str">
            <v>W223</v>
          </cell>
          <cell r="D589" t="str">
            <v>400w x 735hHi-Level Fixed Glazing in Aluminium frame</v>
          </cell>
          <cell r="E589" t="str">
            <v>Set</v>
          </cell>
          <cell r="F589">
            <v>5213</v>
          </cell>
          <cell r="G589">
            <v>521.30000000000007</v>
          </cell>
          <cell r="H589">
            <v>5210</v>
          </cell>
          <cell r="I589">
            <v>520</v>
          </cell>
          <cell r="J589">
            <v>1</v>
          </cell>
        </row>
        <row r="590">
          <cell r="B590">
            <v>1505063</v>
          </cell>
          <cell r="C590" t="str">
            <v>W224</v>
          </cell>
          <cell r="D590" t="str">
            <v>1000w x 735hHi-Level Fixed Glazing in Aluminium frame</v>
          </cell>
          <cell r="E590" t="str">
            <v>Set</v>
          </cell>
          <cell r="F590">
            <v>7061</v>
          </cell>
          <cell r="G590">
            <v>706.1</v>
          </cell>
          <cell r="H590">
            <v>7060</v>
          </cell>
          <cell r="I590">
            <v>710</v>
          </cell>
          <cell r="J590">
            <v>1</v>
          </cell>
        </row>
        <row r="591">
          <cell r="B591">
            <v>1505064</v>
          </cell>
          <cell r="C591" t="str">
            <v>W225</v>
          </cell>
          <cell r="D591" t="str">
            <v>1500w x 735hHi-Level Fixed Glazing in Aluminium frame</v>
          </cell>
          <cell r="E591" t="str">
            <v>Set</v>
          </cell>
          <cell r="F591">
            <v>8415</v>
          </cell>
          <cell r="G591">
            <v>841.5</v>
          </cell>
          <cell r="H591">
            <v>8420</v>
          </cell>
          <cell r="I591">
            <v>840</v>
          </cell>
          <cell r="J591">
            <v>1</v>
          </cell>
        </row>
        <row r="592">
          <cell r="B592">
            <v>1505065</v>
          </cell>
          <cell r="C592" t="str">
            <v>W226</v>
          </cell>
          <cell r="D592" t="str">
            <v>1500w x 735hHi-Level Fixed Glazing in Aluminium frame</v>
          </cell>
          <cell r="E592" t="str">
            <v>Set</v>
          </cell>
          <cell r="F592">
            <v>8415</v>
          </cell>
          <cell r="G592">
            <v>841.5</v>
          </cell>
          <cell r="H592">
            <v>8420</v>
          </cell>
          <cell r="I592">
            <v>840</v>
          </cell>
          <cell r="J592">
            <v>1</v>
          </cell>
        </row>
        <row r="593">
          <cell r="B593">
            <v>1505066</v>
          </cell>
          <cell r="C593" t="str">
            <v>W227</v>
          </cell>
          <cell r="D593" t="str">
            <v>1000w x 735hHi-Level Fixed Glazing in Aluminium frame</v>
          </cell>
          <cell r="E593" t="str">
            <v>Set</v>
          </cell>
          <cell r="F593">
            <v>7061</v>
          </cell>
          <cell r="G593">
            <v>706.1</v>
          </cell>
          <cell r="H593">
            <v>7060</v>
          </cell>
          <cell r="I593">
            <v>710</v>
          </cell>
          <cell r="J593">
            <v>1</v>
          </cell>
        </row>
        <row r="594">
          <cell r="B594">
            <v>1505067</v>
          </cell>
          <cell r="C594" t="str">
            <v>W228</v>
          </cell>
          <cell r="D594" t="str">
            <v>1055w x 735hHi-Level Fixed Glazing in Aluminium frame</v>
          </cell>
          <cell r="E594" t="str">
            <v>Set</v>
          </cell>
          <cell r="F594">
            <v>7128</v>
          </cell>
          <cell r="G594">
            <v>712.80000000000007</v>
          </cell>
          <cell r="H594">
            <v>7130</v>
          </cell>
          <cell r="I594">
            <v>710</v>
          </cell>
          <cell r="J594">
            <v>1</v>
          </cell>
        </row>
        <row r="595">
          <cell r="B595">
            <v>1505068</v>
          </cell>
          <cell r="C595" t="str">
            <v>W229</v>
          </cell>
          <cell r="D595" t="str">
            <v>1390w x 735hHi-Level Fixed Glazing in Aluminium frame</v>
          </cell>
          <cell r="E595" t="str">
            <v>Set</v>
          </cell>
          <cell r="F595">
            <v>8280</v>
          </cell>
          <cell r="G595">
            <v>828</v>
          </cell>
          <cell r="H595">
            <v>8280</v>
          </cell>
          <cell r="I595">
            <v>830</v>
          </cell>
          <cell r="J595">
            <v>1</v>
          </cell>
        </row>
        <row r="596">
          <cell r="B596">
            <v>1505069</v>
          </cell>
          <cell r="C596" t="str">
            <v>W230</v>
          </cell>
          <cell r="D596" t="str">
            <v>1500w x 735hHi-Level Fixed Glazing in Aluminium frame</v>
          </cell>
          <cell r="E596" t="str">
            <v>Set</v>
          </cell>
          <cell r="F596">
            <v>8415</v>
          </cell>
          <cell r="G596">
            <v>841.5</v>
          </cell>
          <cell r="H596">
            <v>8420</v>
          </cell>
          <cell r="I596">
            <v>840</v>
          </cell>
          <cell r="J596">
            <v>1</v>
          </cell>
        </row>
        <row r="597">
          <cell r="B597">
            <v>1505070</v>
          </cell>
          <cell r="C597" t="str">
            <v>W231</v>
          </cell>
          <cell r="D597" t="str">
            <v>1500w x 735hHi-Level Fixed Glazing in Aluminium frame</v>
          </cell>
          <cell r="E597" t="str">
            <v>Set</v>
          </cell>
          <cell r="F597">
            <v>8415</v>
          </cell>
          <cell r="G597">
            <v>841.5</v>
          </cell>
          <cell r="H597">
            <v>8420</v>
          </cell>
          <cell r="I597">
            <v>840</v>
          </cell>
          <cell r="J597">
            <v>1</v>
          </cell>
        </row>
        <row r="598">
          <cell r="B598">
            <v>1505071</v>
          </cell>
          <cell r="C598" t="str">
            <v>W232</v>
          </cell>
          <cell r="D598" t="str">
            <v>1500w x 735hHi-Level Fixed Glazing in Aluminium frame</v>
          </cell>
          <cell r="E598" t="str">
            <v>Set</v>
          </cell>
          <cell r="F598">
            <v>8415</v>
          </cell>
          <cell r="G598">
            <v>841.5</v>
          </cell>
          <cell r="H598">
            <v>8420</v>
          </cell>
          <cell r="I598">
            <v>840</v>
          </cell>
          <cell r="J598">
            <v>1</v>
          </cell>
        </row>
        <row r="599">
          <cell r="B599">
            <v>1505072</v>
          </cell>
          <cell r="C599" t="str">
            <v>W233</v>
          </cell>
          <cell r="D599" t="str">
            <v>1500w x 735hHi-Level Fixed Glazing in Aluminium frame</v>
          </cell>
          <cell r="E599" t="str">
            <v>Set</v>
          </cell>
          <cell r="F599">
            <v>8415</v>
          </cell>
          <cell r="G599">
            <v>841.5</v>
          </cell>
          <cell r="H599">
            <v>8420</v>
          </cell>
          <cell r="I599">
            <v>840</v>
          </cell>
          <cell r="J599">
            <v>1</v>
          </cell>
        </row>
        <row r="600">
          <cell r="B600">
            <v>1505073</v>
          </cell>
          <cell r="C600" t="str">
            <v>W234</v>
          </cell>
          <cell r="D600" t="str">
            <v>1500w x 735hHi-Level Fixed Glazing in Aluminium frame</v>
          </cell>
          <cell r="E600" t="str">
            <v>Set</v>
          </cell>
          <cell r="F600">
            <v>8415</v>
          </cell>
          <cell r="G600">
            <v>841.5</v>
          </cell>
          <cell r="H600">
            <v>8420</v>
          </cell>
          <cell r="I600">
            <v>840</v>
          </cell>
          <cell r="J600">
            <v>1</v>
          </cell>
        </row>
        <row r="601">
          <cell r="B601">
            <v>1505074</v>
          </cell>
          <cell r="C601" t="str">
            <v>W235</v>
          </cell>
          <cell r="D601" t="str">
            <v>1500w x 735hHi-Level Fixed Glazing in Aluminium frame</v>
          </cell>
          <cell r="E601" t="str">
            <v>Set</v>
          </cell>
          <cell r="F601">
            <v>8415</v>
          </cell>
          <cell r="G601">
            <v>841.5</v>
          </cell>
          <cell r="H601">
            <v>8420</v>
          </cell>
          <cell r="I601">
            <v>840</v>
          </cell>
          <cell r="J601">
            <v>1</v>
          </cell>
        </row>
        <row r="602">
          <cell r="B602">
            <v>1505075</v>
          </cell>
          <cell r="C602" t="str">
            <v>W236</v>
          </cell>
          <cell r="D602" t="str">
            <v>1500w x 735hHi-Level Fixed Glazing in Aluminium frame</v>
          </cell>
          <cell r="E602" t="str">
            <v>Set</v>
          </cell>
          <cell r="F602">
            <v>8415</v>
          </cell>
          <cell r="G602">
            <v>841.5</v>
          </cell>
          <cell r="H602">
            <v>8420</v>
          </cell>
          <cell r="I602">
            <v>840</v>
          </cell>
          <cell r="J602">
            <v>1</v>
          </cell>
        </row>
        <row r="603">
          <cell r="B603">
            <v>1505076</v>
          </cell>
          <cell r="C603" t="str">
            <v>W237</v>
          </cell>
          <cell r="D603" t="str">
            <v>1500w x 735hHi-Level Fixed Glazing in Aluminium frame</v>
          </cell>
          <cell r="E603" t="str">
            <v>Set</v>
          </cell>
          <cell r="F603">
            <v>8415</v>
          </cell>
          <cell r="G603">
            <v>841.5</v>
          </cell>
          <cell r="H603">
            <v>8420</v>
          </cell>
          <cell r="I603">
            <v>840</v>
          </cell>
          <cell r="J603">
            <v>1</v>
          </cell>
        </row>
        <row r="604">
          <cell r="B604">
            <v>1505077</v>
          </cell>
          <cell r="C604" t="str">
            <v>W238</v>
          </cell>
          <cell r="D604" t="str">
            <v>1500w x 735hHi-Level Fixed Glazing in Aluminium frame</v>
          </cell>
          <cell r="E604" t="str">
            <v>Set</v>
          </cell>
          <cell r="F604">
            <v>8415</v>
          </cell>
          <cell r="G604">
            <v>841.5</v>
          </cell>
          <cell r="H604">
            <v>8420</v>
          </cell>
          <cell r="I604">
            <v>840</v>
          </cell>
          <cell r="J604">
            <v>1</v>
          </cell>
        </row>
        <row r="605">
          <cell r="B605">
            <v>1505078</v>
          </cell>
          <cell r="C605" t="str">
            <v>W239</v>
          </cell>
          <cell r="D605" t="str">
            <v>1500w x 735hHi-Level Fixed Glazing in Aluminium frame</v>
          </cell>
          <cell r="E605" t="str">
            <v>Set</v>
          </cell>
          <cell r="F605">
            <v>8415</v>
          </cell>
          <cell r="G605">
            <v>841.5</v>
          </cell>
          <cell r="H605">
            <v>8420</v>
          </cell>
          <cell r="I605">
            <v>840</v>
          </cell>
          <cell r="J605">
            <v>1</v>
          </cell>
        </row>
        <row r="606">
          <cell r="B606">
            <v>1505079</v>
          </cell>
          <cell r="C606" t="str">
            <v>W240</v>
          </cell>
          <cell r="D606" t="str">
            <v>1500w x 735hHi-Level Fixed Glazing in Aluminium frame</v>
          </cell>
          <cell r="E606" t="str">
            <v>Set</v>
          </cell>
          <cell r="F606">
            <v>8415</v>
          </cell>
          <cell r="G606">
            <v>841.5</v>
          </cell>
          <cell r="H606">
            <v>8420</v>
          </cell>
          <cell r="I606">
            <v>840</v>
          </cell>
          <cell r="J606">
            <v>1</v>
          </cell>
        </row>
        <row r="607">
          <cell r="B607">
            <v>1505080</v>
          </cell>
          <cell r="C607" t="str">
            <v>W241</v>
          </cell>
          <cell r="D607" t="str">
            <v>1500w x 735hHi-Level Fixed Glazing in Aluminium frame</v>
          </cell>
          <cell r="E607" t="str">
            <v>Set</v>
          </cell>
          <cell r="F607">
            <v>8415</v>
          </cell>
          <cell r="G607">
            <v>841.5</v>
          </cell>
          <cell r="H607">
            <v>8420</v>
          </cell>
          <cell r="I607">
            <v>840</v>
          </cell>
          <cell r="J607">
            <v>1</v>
          </cell>
        </row>
        <row r="608">
          <cell r="B608">
            <v>1505081</v>
          </cell>
          <cell r="C608" t="str">
            <v>W242</v>
          </cell>
          <cell r="D608" t="str">
            <v>1500w x 735hHi-Level Fixed Glazing in Aluminium frame</v>
          </cell>
          <cell r="E608" t="str">
            <v>Set</v>
          </cell>
          <cell r="F608">
            <v>8415</v>
          </cell>
          <cell r="G608">
            <v>841.5</v>
          </cell>
          <cell r="H608">
            <v>8420</v>
          </cell>
          <cell r="I608">
            <v>840</v>
          </cell>
          <cell r="J608">
            <v>1</v>
          </cell>
        </row>
        <row r="609">
          <cell r="B609">
            <v>1505082</v>
          </cell>
          <cell r="C609" t="str">
            <v>W243</v>
          </cell>
          <cell r="D609" t="str">
            <v>1500w x 735hHi-Level Fixed Glazing in Aluminium frame</v>
          </cell>
          <cell r="E609" t="str">
            <v>Set</v>
          </cell>
          <cell r="F609">
            <v>8415</v>
          </cell>
          <cell r="G609">
            <v>841.5</v>
          </cell>
          <cell r="H609">
            <v>8420</v>
          </cell>
          <cell r="I609">
            <v>840</v>
          </cell>
          <cell r="J609">
            <v>1</v>
          </cell>
        </row>
        <row r="610">
          <cell r="B610">
            <v>1505083</v>
          </cell>
          <cell r="C610" t="str">
            <v>W244</v>
          </cell>
          <cell r="D610" t="str">
            <v>1500w x 735hHi-Level Fixed Glazing in Aluminium frame</v>
          </cell>
          <cell r="E610" t="str">
            <v>Set</v>
          </cell>
          <cell r="F610">
            <v>8415</v>
          </cell>
          <cell r="G610">
            <v>841.5</v>
          </cell>
          <cell r="H610">
            <v>8420</v>
          </cell>
          <cell r="I610">
            <v>840</v>
          </cell>
          <cell r="J610">
            <v>1</v>
          </cell>
        </row>
        <row r="611">
          <cell r="B611">
            <v>1505084</v>
          </cell>
          <cell r="C611" t="str">
            <v>W245</v>
          </cell>
          <cell r="D611" t="str">
            <v>1500w x 735hHi-Level Fixed Glazing in Aluminium frame</v>
          </cell>
          <cell r="E611" t="str">
            <v>Set</v>
          </cell>
          <cell r="F611">
            <v>8415</v>
          </cell>
          <cell r="G611">
            <v>841.5</v>
          </cell>
          <cell r="H611">
            <v>8420</v>
          </cell>
          <cell r="I611">
            <v>840</v>
          </cell>
          <cell r="J611">
            <v>1</v>
          </cell>
        </row>
        <row r="612">
          <cell r="B612">
            <v>1505085</v>
          </cell>
          <cell r="C612" t="str">
            <v>W246</v>
          </cell>
          <cell r="D612" t="str">
            <v>1500w x 735hHi-Level Fixed Glazing in Aluminium frame</v>
          </cell>
          <cell r="E612" t="str">
            <v>Set</v>
          </cell>
          <cell r="F612">
            <v>8415</v>
          </cell>
          <cell r="G612">
            <v>841.5</v>
          </cell>
          <cell r="H612">
            <v>8420</v>
          </cell>
          <cell r="I612">
            <v>840</v>
          </cell>
          <cell r="J612">
            <v>1</v>
          </cell>
        </row>
        <row r="613">
          <cell r="B613">
            <v>1505086</v>
          </cell>
          <cell r="C613" t="str">
            <v>W247</v>
          </cell>
          <cell r="D613" t="str">
            <v>1500w x 735hHi-Level Fixed Glazing in Aluminium frame</v>
          </cell>
          <cell r="E613" t="str">
            <v>Set</v>
          </cell>
          <cell r="F613">
            <v>8415</v>
          </cell>
          <cell r="G613">
            <v>841.5</v>
          </cell>
          <cell r="H613">
            <v>8420</v>
          </cell>
          <cell r="I613">
            <v>840</v>
          </cell>
          <cell r="J613">
            <v>1</v>
          </cell>
        </row>
        <row r="614">
          <cell r="B614">
            <v>1505087</v>
          </cell>
          <cell r="C614" t="str">
            <v>W248</v>
          </cell>
          <cell r="D614" t="str">
            <v>1500w x 735hHi-Level Fixed Glazing in Aluminium frame</v>
          </cell>
          <cell r="E614" t="str">
            <v>Set</v>
          </cell>
          <cell r="F614">
            <v>8415</v>
          </cell>
          <cell r="G614">
            <v>841.5</v>
          </cell>
          <cell r="H614">
            <v>8420</v>
          </cell>
          <cell r="I614">
            <v>840</v>
          </cell>
          <cell r="J614">
            <v>1</v>
          </cell>
        </row>
        <row r="615">
          <cell r="B615">
            <v>1505088</v>
          </cell>
          <cell r="C615" t="str">
            <v>W249</v>
          </cell>
          <cell r="D615" t="str">
            <v>1500w x 735hHi-Level Fixed Glazing in Aluminium frame</v>
          </cell>
          <cell r="E615" t="str">
            <v>Set</v>
          </cell>
          <cell r="F615">
            <v>8415</v>
          </cell>
          <cell r="G615">
            <v>841.5</v>
          </cell>
          <cell r="H615">
            <v>8420</v>
          </cell>
          <cell r="I615">
            <v>840</v>
          </cell>
          <cell r="J615">
            <v>1</v>
          </cell>
        </row>
        <row r="616">
          <cell r="B616">
            <v>1505089</v>
          </cell>
          <cell r="C616" t="str">
            <v>W250</v>
          </cell>
          <cell r="D616" t="str">
            <v>1500w x 735hHi-Level Fixed Glazing in Aluminium frame</v>
          </cell>
          <cell r="E616" t="str">
            <v>Set</v>
          </cell>
          <cell r="F616">
            <v>8415</v>
          </cell>
          <cell r="G616">
            <v>841.5</v>
          </cell>
          <cell r="H616">
            <v>8420</v>
          </cell>
          <cell r="I616">
            <v>840</v>
          </cell>
          <cell r="J616">
            <v>1</v>
          </cell>
        </row>
        <row r="617">
          <cell r="B617">
            <v>1505090</v>
          </cell>
          <cell r="C617" t="str">
            <v>W251</v>
          </cell>
          <cell r="D617" t="str">
            <v>1080w x 735hHi-Level Fixed Glazing in Aluminium frame</v>
          </cell>
          <cell r="E617" t="str">
            <v>Set</v>
          </cell>
          <cell r="F617">
            <v>7159</v>
          </cell>
          <cell r="G617">
            <v>715.90000000000009</v>
          </cell>
          <cell r="H617">
            <v>7160</v>
          </cell>
          <cell r="I617">
            <v>720</v>
          </cell>
          <cell r="J617">
            <v>1</v>
          </cell>
        </row>
        <row r="618">
          <cell r="B618">
            <v>1505091</v>
          </cell>
          <cell r="C618" t="str">
            <v>W261</v>
          </cell>
          <cell r="D618" t="str">
            <v>1980w x 560hCasement window in hardwood frame</v>
          </cell>
          <cell r="E618" t="str">
            <v>Set</v>
          </cell>
          <cell r="F618">
            <v>8750</v>
          </cell>
          <cell r="G618">
            <v>1300</v>
          </cell>
          <cell r="H618">
            <v>9190</v>
          </cell>
          <cell r="I618">
            <v>1370</v>
          </cell>
          <cell r="J618">
            <v>1.05</v>
          </cell>
        </row>
        <row r="619">
          <cell r="B619">
            <v>1505092</v>
          </cell>
          <cell r="C619" t="str">
            <v>W262</v>
          </cell>
          <cell r="D619" t="str">
            <v>1305w x 2375hFixed Glazing in Aluminium frame</v>
          </cell>
          <cell r="E619" t="str">
            <v>Set</v>
          </cell>
          <cell r="F619">
            <v>14338</v>
          </cell>
          <cell r="G619">
            <v>1433.8000000000002</v>
          </cell>
          <cell r="H619">
            <v>14340</v>
          </cell>
          <cell r="I619">
            <v>1430</v>
          </cell>
          <cell r="J619">
            <v>1</v>
          </cell>
        </row>
        <row r="620">
          <cell r="B620">
            <v>1505093</v>
          </cell>
          <cell r="C620" t="str">
            <v>W263</v>
          </cell>
          <cell r="D620" t="str">
            <v>910w x 2375hFixed Glazing in Aluminium frame</v>
          </cell>
          <cell r="E620" t="str">
            <v>Set</v>
          </cell>
          <cell r="F620">
            <v>12219</v>
          </cell>
          <cell r="G620">
            <v>1221.9000000000001</v>
          </cell>
          <cell r="H620">
            <v>12220</v>
          </cell>
          <cell r="I620">
            <v>1220</v>
          </cell>
          <cell r="J620">
            <v>1</v>
          </cell>
        </row>
        <row r="621">
          <cell r="B621">
            <v>1505094</v>
          </cell>
          <cell r="C621" t="str">
            <v>W264</v>
          </cell>
          <cell r="D621" t="str">
            <v>910w x 2375hFixed Glazing in Aluminium frame</v>
          </cell>
          <cell r="E621" t="str">
            <v>Set</v>
          </cell>
          <cell r="F621">
            <v>12219</v>
          </cell>
          <cell r="G621">
            <v>1221.9000000000001</v>
          </cell>
          <cell r="H621">
            <v>12220</v>
          </cell>
          <cell r="I621">
            <v>1220</v>
          </cell>
          <cell r="J621">
            <v>1</v>
          </cell>
        </row>
        <row r="622">
          <cell r="B622">
            <v>1505095</v>
          </cell>
          <cell r="C622" t="str">
            <v>W265</v>
          </cell>
          <cell r="D622" t="str">
            <v>1305w x 2375hFixed Glazing in Aluminium frame</v>
          </cell>
          <cell r="E622" t="str">
            <v>Set</v>
          </cell>
          <cell r="F622">
            <v>14338</v>
          </cell>
          <cell r="G622">
            <v>1433.8000000000002</v>
          </cell>
          <cell r="H622">
            <v>14340</v>
          </cell>
          <cell r="I622">
            <v>1430</v>
          </cell>
          <cell r="J622">
            <v>1</v>
          </cell>
        </row>
        <row r="623">
          <cell r="B623">
            <v>1505096</v>
          </cell>
          <cell r="C623" t="str">
            <v>W266</v>
          </cell>
          <cell r="D623" t="str">
            <v>1500w x 2375hFixed Glazing in Aluminium frame</v>
          </cell>
          <cell r="E623" t="str">
            <v>Set</v>
          </cell>
          <cell r="F623">
            <v>16500</v>
          </cell>
          <cell r="G623">
            <v>1650</v>
          </cell>
          <cell r="H623">
            <v>16500</v>
          </cell>
          <cell r="I623">
            <v>1650</v>
          </cell>
          <cell r="J623">
            <v>1</v>
          </cell>
        </row>
        <row r="624">
          <cell r="B624">
            <v>1505097</v>
          </cell>
          <cell r="C624" t="str">
            <v>W267</v>
          </cell>
          <cell r="D624" t="str">
            <v>1500w x 2375hFixed Glazing in Aluminium frame</v>
          </cell>
          <cell r="E624" t="str">
            <v>Set</v>
          </cell>
          <cell r="F624">
            <v>16500</v>
          </cell>
          <cell r="G624">
            <v>1650</v>
          </cell>
          <cell r="H624">
            <v>16500</v>
          </cell>
          <cell r="I624">
            <v>1650</v>
          </cell>
          <cell r="J624">
            <v>1</v>
          </cell>
        </row>
        <row r="625">
          <cell r="B625">
            <v>1505098</v>
          </cell>
          <cell r="C625" t="str">
            <v>W268</v>
          </cell>
          <cell r="D625" t="str">
            <v>2300w x 560hCasement window in hardwood frame</v>
          </cell>
          <cell r="E625" t="str">
            <v>Set</v>
          </cell>
          <cell r="F625">
            <v>9900</v>
          </cell>
          <cell r="G625">
            <v>1400</v>
          </cell>
          <cell r="H625">
            <v>10400</v>
          </cell>
          <cell r="I625">
            <v>1470</v>
          </cell>
          <cell r="J625">
            <v>1.05</v>
          </cell>
        </row>
        <row r="626">
          <cell r="B626">
            <v>1505099</v>
          </cell>
          <cell r="C626" t="str">
            <v>W269</v>
          </cell>
          <cell r="D626" t="str">
            <v>1305w x 2375hFixed Glazing in Aluminium frame</v>
          </cell>
          <cell r="E626" t="str">
            <v>Set</v>
          </cell>
          <cell r="F626">
            <v>14338</v>
          </cell>
          <cell r="G626">
            <v>1433.8000000000002</v>
          </cell>
          <cell r="H626">
            <v>14340</v>
          </cell>
          <cell r="I626">
            <v>1430</v>
          </cell>
          <cell r="J626">
            <v>1</v>
          </cell>
        </row>
        <row r="627">
          <cell r="B627">
            <v>1505100</v>
          </cell>
          <cell r="C627" t="str">
            <v>W270</v>
          </cell>
          <cell r="D627" t="str">
            <v>910w x 2375hFixed Glazing in Aluminium frame</v>
          </cell>
          <cell r="E627" t="str">
            <v>Set</v>
          </cell>
          <cell r="F627">
            <v>12219</v>
          </cell>
          <cell r="G627">
            <v>1221.9000000000001</v>
          </cell>
          <cell r="H627">
            <v>12220</v>
          </cell>
          <cell r="I627">
            <v>1220</v>
          </cell>
          <cell r="J627">
            <v>1</v>
          </cell>
        </row>
        <row r="628">
          <cell r="B628">
            <v>1505101</v>
          </cell>
          <cell r="C628" t="str">
            <v>W271</v>
          </cell>
          <cell r="D628" t="str">
            <v>910w x 2375hFixed Glazing in Aluminium frame</v>
          </cell>
          <cell r="E628" t="str">
            <v>Set</v>
          </cell>
          <cell r="F628">
            <v>12219</v>
          </cell>
          <cell r="G628">
            <v>1221.9000000000001</v>
          </cell>
          <cell r="H628">
            <v>12220</v>
          </cell>
          <cell r="I628">
            <v>1220</v>
          </cell>
          <cell r="J628">
            <v>1</v>
          </cell>
        </row>
        <row r="629">
          <cell r="B629">
            <v>1505102</v>
          </cell>
          <cell r="C629" t="str">
            <v>W272</v>
          </cell>
          <cell r="D629" t="str">
            <v>1305w x 2375hFixed Glazing in Aluminium frame</v>
          </cell>
          <cell r="E629" t="str">
            <v>Set</v>
          </cell>
          <cell r="F629">
            <v>14338</v>
          </cell>
          <cell r="G629">
            <v>1433.8000000000002</v>
          </cell>
          <cell r="H629">
            <v>14340</v>
          </cell>
          <cell r="I629">
            <v>1430</v>
          </cell>
          <cell r="J629">
            <v>1</v>
          </cell>
        </row>
        <row r="630">
          <cell r="B630">
            <v>1505103</v>
          </cell>
          <cell r="C630" t="str">
            <v>W273</v>
          </cell>
          <cell r="D630" t="str">
            <v>1500w x 2375hFixed Glazing in Aluminium frame</v>
          </cell>
          <cell r="E630" t="str">
            <v>Set</v>
          </cell>
          <cell r="F630">
            <v>16500</v>
          </cell>
          <cell r="G630">
            <v>1650</v>
          </cell>
          <cell r="H630">
            <v>16500</v>
          </cell>
          <cell r="I630">
            <v>1650</v>
          </cell>
          <cell r="J630">
            <v>1</v>
          </cell>
        </row>
        <row r="631">
          <cell r="B631">
            <v>1505104</v>
          </cell>
          <cell r="C631" t="str">
            <v>W274</v>
          </cell>
          <cell r="D631" t="str">
            <v>1500w x 2375hFixed Glazing in Aluminium frame</v>
          </cell>
          <cell r="E631" t="str">
            <v>Set</v>
          </cell>
          <cell r="F631">
            <v>16500</v>
          </cell>
          <cell r="G631">
            <v>1650</v>
          </cell>
          <cell r="H631">
            <v>16500</v>
          </cell>
          <cell r="I631">
            <v>1650</v>
          </cell>
          <cell r="J631">
            <v>1</v>
          </cell>
        </row>
        <row r="632">
          <cell r="B632">
            <v>1505105</v>
          </cell>
          <cell r="C632" t="str">
            <v>W275</v>
          </cell>
          <cell r="D632" t="str">
            <v>1980w x 560hCasement window in hardwood frame</v>
          </cell>
          <cell r="E632" t="str">
            <v>Set</v>
          </cell>
          <cell r="F632">
            <v>8750</v>
          </cell>
          <cell r="G632">
            <v>1300</v>
          </cell>
          <cell r="H632">
            <v>9190</v>
          </cell>
          <cell r="I632">
            <v>1370</v>
          </cell>
          <cell r="J632">
            <v>1.05</v>
          </cell>
        </row>
        <row r="633">
          <cell r="B633">
            <v>1505106</v>
          </cell>
          <cell r="C633" t="str">
            <v>W276</v>
          </cell>
          <cell r="D633" t="str">
            <v>1290w x 2100hInternal shuffled glass wall</v>
          </cell>
          <cell r="E633" t="str">
            <v>Set</v>
          </cell>
          <cell r="F633">
            <v>7810</v>
          </cell>
          <cell r="G633">
            <v>700</v>
          </cell>
          <cell r="H633">
            <v>8200</v>
          </cell>
          <cell r="I633">
            <v>740</v>
          </cell>
          <cell r="J633">
            <v>1.05</v>
          </cell>
        </row>
        <row r="634">
          <cell r="B634">
            <v>1505107</v>
          </cell>
          <cell r="C634" t="str">
            <v>W277</v>
          </cell>
          <cell r="D634" t="str">
            <v>1215w x 2100hInternal shuffled glass wall</v>
          </cell>
          <cell r="E634" t="str">
            <v>Set</v>
          </cell>
          <cell r="F634">
            <v>7810</v>
          </cell>
          <cell r="G634">
            <v>700</v>
          </cell>
          <cell r="H634">
            <v>8200</v>
          </cell>
          <cell r="I634">
            <v>740</v>
          </cell>
          <cell r="J634">
            <v>1.05</v>
          </cell>
        </row>
        <row r="635">
          <cell r="B635">
            <v>1505108</v>
          </cell>
          <cell r="C635" t="str">
            <v>W278</v>
          </cell>
          <cell r="D635" t="str">
            <v>135w x 2100hInternal shuffled glass wall</v>
          </cell>
          <cell r="E635" t="str">
            <v>Set</v>
          </cell>
          <cell r="F635">
            <v>3420</v>
          </cell>
          <cell r="G635">
            <v>540</v>
          </cell>
          <cell r="H635">
            <v>3590</v>
          </cell>
          <cell r="I635">
            <v>570</v>
          </cell>
          <cell r="J635">
            <v>1.05</v>
          </cell>
        </row>
        <row r="636">
          <cell r="B636">
            <v>1505109</v>
          </cell>
          <cell r="C636" t="str">
            <v>W279</v>
          </cell>
          <cell r="D636" t="str">
            <v>710w x 2100hInternal shuffled glass wall</v>
          </cell>
          <cell r="E636" t="str">
            <v>Set</v>
          </cell>
          <cell r="F636">
            <v>5610</v>
          </cell>
          <cell r="G636">
            <v>620</v>
          </cell>
          <cell r="H636">
            <v>5890</v>
          </cell>
          <cell r="I636">
            <v>650</v>
          </cell>
          <cell r="J636">
            <v>1.05</v>
          </cell>
        </row>
        <row r="637">
          <cell r="B637">
            <v>1505110</v>
          </cell>
          <cell r="C637" t="str">
            <v>W280</v>
          </cell>
          <cell r="D637" t="str">
            <v>1290w x 2100hInternal shuffled glass wall</v>
          </cell>
          <cell r="E637" t="str">
            <v>Set</v>
          </cell>
          <cell r="F637">
            <v>7810</v>
          </cell>
          <cell r="G637">
            <v>700</v>
          </cell>
          <cell r="H637">
            <v>8200</v>
          </cell>
          <cell r="I637">
            <v>740</v>
          </cell>
          <cell r="J637">
            <v>1.05</v>
          </cell>
        </row>
        <row r="638">
          <cell r="B638">
            <v>1505111</v>
          </cell>
          <cell r="C638" t="str">
            <v>W281</v>
          </cell>
          <cell r="D638" t="str">
            <v>1215w x 2100hInternal shuffled glass wall</v>
          </cell>
          <cell r="E638" t="str">
            <v>Set</v>
          </cell>
          <cell r="F638">
            <v>7810</v>
          </cell>
          <cell r="G638">
            <v>700</v>
          </cell>
          <cell r="H638">
            <v>8200</v>
          </cell>
          <cell r="I638">
            <v>740</v>
          </cell>
          <cell r="J638">
            <v>1.05</v>
          </cell>
        </row>
        <row r="639">
          <cell r="B639">
            <v>1505112</v>
          </cell>
          <cell r="C639" t="str">
            <v>W282</v>
          </cell>
          <cell r="D639" t="str">
            <v>135w x 2100hInternal shuffled glass wall</v>
          </cell>
          <cell r="E639" t="str">
            <v>Set</v>
          </cell>
          <cell r="F639">
            <v>3420</v>
          </cell>
          <cell r="G639">
            <v>540</v>
          </cell>
          <cell r="H639">
            <v>3590</v>
          </cell>
          <cell r="I639">
            <v>570</v>
          </cell>
          <cell r="J639">
            <v>1.05</v>
          </cell>
        </row>
        <row r="640">
          <cell r="B640">
            <v>1505113</v>
          </cell>
          <cell r="C640" t="str">
            <v>W283</v>
          </cell>
          <cell r="D640" t="str">
            <v>710w x 2100hInternal shuffled glass wall</v>
          </cell>
          <cell r="E640" t="str">
            <v>Set</v>
          </cell>
          <cell r="F640">
            <v>5610</v>
          </cell>
          <cell r="G640">
            <v>620</v>
          </cell>
          <cell r="H640">
            <v>5890</v>
          </cell>
          <cell r="I640">
            <v>650</v>
          </cell>
          <cell r="J640">
            <v>1.05</v>
          </cell>
        </row>
        <row r="641">
          <cell r="B641">
            <v>1505114</v>
          </cell>
          <cell r="C641" t="str">
            <v>W284</v>
          </cell>
          <cell r="D641" t="str">
            <v>2800w x 2200hHi-Level Triangular Fixed Glazing in Aluminium frame</v>
          </cell>
          <cell r="E641" t="str">
            <v>Set</v>
          </cell>
          <cell r="F641">
            <v>26987</v>
          </cell>
          <cell r="G641">
            <v>2698.7000000000003</v>
          </cell>
          <cell r="H641">
            <v>26990</v>
          </cell>
          <cell r="I641">
            <v>2700</v>
          </cell>
          <cell r="J641">
            <v>1</v>
          </cell>
        </row>
        <row r="642">
          <cell r="B642">
            <v>1505115</v>
          </cell>
          <cell r="C642" t="str">
            <v>W285</v>
          </cell>
          <cell r="D642" t="str">
            <v>2800w x 2200hHi-Level Triangular Fixed Glazing in Aluminium frame</v>
          </cell>
          <cell r="E642" t="str">
            <v>Set</v>
          </cell>
          <cell r="F642">
            <v>26987</v>
          </cell>
          <cell r="G642">
            <v>2698.7000000000003</v>
          </cell>
          <cell r="H642">
            <v>26990</v>
          </cell>
          <cell r="I642">
            <v>2700</v>
          </cell>
          <cell r="J642">
            <v>1</v>
          </cell>
        </row>
        <row r="643">
          <cell r="B643">
            <v>1505116</v>
          </cell>
          <cell r="C643" t="str">
            <v>W286</v>
          </cell>
          <cell r="D643" t="str">
            <v>2800w x 2200hHi-Level Triangular Fixed Glazing in Aluminium frame</v>
          </cell>
          <cell r="E643" t="str">
            <v>Set</v>
          </cell>
          <cell r="F643">
            <v>26987</v>
          </cell>
          <cell r="G643">
            <v>2698.7000000000003</v>
          </cell>
          <cell r="H643">
            <v>26990</v>
          </cell>
          <cell r="I643">
            <v>2700</v>
          </cell>
          <cell r="J643">
            <v>1</v>
          </cell>
        </row>
        <row r="644">
          <cell r="B644">
            <v>1505117</v>
          </cell>
          <cell r="C644" t="str">
            <v>W287</v>
          </cell>
          <cell r="D644" t="str">
            <v>2800w x 2200hHi-Level Triangular Fixed Glazing in Aluminium frame</v>
          </cell>
          <cell r="E644" t="str">
            <v>Set</v>
          </cell>
          <cell r="F644">
            <v>26987</v>
          </cell>
          <cell r="G644">
            <v>2698.7000000000003</v>
          </cell>
          <cell r="H644">
            <v>26990</v>
          </cell>
          <cell r="I644">
            <v>2700</v>
          </cell>
          <cell r="J644">
            <v>1</v>
          </cell>
        </row>
        <row r="645">
          <cell r="B645">
            <v>1505118</v>
          </cell>
          <cell r="C645" t="str">
            <v>W300</v>
          </cell>
          <cell r="D645" t="str">
            <v>NO DETAIL</v>
          </cell>
          <cell r="E645" t="str">
            <v>Set</v>
          </cell>
          <cell r="H645">
            <v>0</v>
          </cell>
          <cell r="I645">
            <v>0</v>
          </cell>
          <cell r="J645">
            <v>1.05</v>
          </cell>
        </row>
        <row r="646">
          <cell r="B646">
            <v>1505119</v>
          </cell>
          <cell r="C646" t="str">
            <v>W401</v>
          </cell>
          <cell r="D646" t="str">
            <v>1290w x 2100hInternal shuffled glass wall</v>
          </cell>
          <cell r="E646" t="str">
            <v>Set</v>
          </cell>
          <cell r="F646">
            <v>6950</v>
          </cell>
          <cell r="G646">
            <v>1180</v>
          </cell>
          <cell r="H646">
            <v>7300</v>
          </cell>
          <cell r="I646">
            <v>1240</v>
          </cell>
          <cell r="J646">
            <v>1.05</v>
          </cell>
        </row>
        <row r="647">
          <cell r="B647">
            <v>1505120</v>
          </cell>
          <cell r="C647" t="str">
            <v>W402</v>
          </cell>
          <cell r="D647" t="str">
            <v>1215w x 2100hInternal shuffled glass wall</v>
          </cell>
          <cell r="E647" t="str">
            <v>Set</v>
          </cell>
          <cell r="F647">
            <v>7860</v>
          </cell>
          <cell r="G647">
            <v>1400</v>
          </cell>
          <cell r="H647">
            <v>8250</v>
          </cell>
          <cell r="I647">
            <v>1470</v>
          </cell>
          <cell r="J647">
            <v>1.05</v>
          </cell>
        </row>
        <row r="648">
          <cell r="B648">
            <v>1505121</v>
          </cell>
          <cell r="C648" t="str">
            <v>W403</v>
          </cell>
          <cell r="D648" t="str">
            <v xml:space="preserve">   1970w x 500h Double casement window in hardwood frame</v>
          </cell>
          <cell r="E648" t="str">
            <v>Set</v>
          </cell>
          <cell r="F648">
            <v>6470</v>
          </cell>
          <cell r="G648">
            <v>760</v>
          </cell>
          <cell r="H648">
            <v>6790</v>
          </cell>
          <cell r="I648">
            <v>800</v>
          </cell>
          <cell r="J648">
            <v>1.05</v>
          </cell>
        </row>
        <row r="649">
          <cell r="B649">
            <v>1505122</v>
          </cell>
          <cell r="C649" t="str">
            <v>W404</v>
          </cell>
          <cell r="D649" t="str">
            <v xml:space="preserve">   2700w x 500h Double casement window in hardwood frame</v>
          </cell>
          <cell r="E649" t="str">
            <v>Set</v>
          </cell>
          <cell r="F649">
            <v>8240</v>
          </cell>
          <cell r="G649">
            <v>780</v>
          </cell>
          <cell r="H649">
            <v>8650</v>
          </cell>
          <cell r="I649">
            <v>820</v>
          </cell>
          <cell r="J649">
            <v>1.05</v>
          </cell>
        </row>
        <row r="650">
          <cell r="B650">
            <v>1505123</v>
          </cell>
          <cell r="C650" t="str">
            <v>W405</v>
          </cell>
          <cell r="D650" t="str">
            <v xml:space="preserve">   1470w x 500h Double casement window in hardwood frame</v>
          </cell>
          <cell r="E650" t="str">
            <v>Set</v>
          </cell>
          <cell r="F650">
            <v>5850</v>
          </cell>
          <cell r="G650">
            <v>740</v>
          </cell>
          <cell r="H650">
            <v>6140</v>
          </cell>
          <cell r="I650">
            <v>780</v>
          </cell>
          <cell r="J650">
            <v>1.05</v>
          </cell>
        </row>
        <row r="651">
          <cell r="B651">
            <v>1505124</v>
          </cell>
          <cell r="C651" t="str">
            <v>W406</v>
          </cell>
          <cell r="D651" t="str">
            <v>2385w x 500hFixed Glazing in hardwood frame</v>
          </cell>
          <cell r="E651" t="str">
            <v>Set</v>
          </cell>
          <cell r="F651">
            <v>7700</v>
          </cell>
          <cell r="G651">
            <v>760</v>
          </cell>
          <cell r="H651">
            <v>8090</v>
          </cell>
          <cell r="I651">
            <v>800</v>
          </cell>
          <cell r="J651">
            <v>1.05</v>
          </cell>
        </row>
        <row r="652">
          <cell r="B652">
            <v>1505125</v>
          </cell>
          <cell r="C652" t="str">
            <v>W407</v>
          </cell>
          <cell r="D652" t="str">
            <v>2385w x 500hFixed Glazing in hardwood frame</v>
          </cell>
          <cell r="E652" t="str">
            <v>Set</v>
          </cell>
          <cell r="F652">
            <v>7700</v>
          </cell>
          <cell r="G652">
            <v>760</v>
          </cell>
          <cell r="H652">
            <v>8090</v>
          </cell>
          <cell r="I652">
            <v>800</v>
          </cell>
          <cell r="J652">
            <v>1.05</v>
          </cell>
        </row>
        <row r="653">
          <cell r="B653">
            <v>1505126</v>
          </cell>
          <cell r="C653" t="str">
            <v>W408</v>
          </cell>
          <cell r="D653" t="str">
            <v>1200w x 300hInternal shuffled glass wall</v>
          </cell>
          <cell r="E653" t="str">
            <v>Set</v>
          </cell>
          <cell r="F653">
            <v>4200</v>
          </cell>
          <cell r="G653">
            <v>720</v>
          </cell>
          <cell r="H653">
            <v>4410</v>
          </cell>
          <cell r="I653">
            <v>760</v>
          </cell>
          <cell r="J653">
            <v>1.05</v>
          </cell>
        </row>
        <row r="654">
          <cell r="B654">
            <v>1505127</v>
          </cell>
          <cell r="C654" t="str">
            <v>W409</v>
          </cell>
          <cell r="D654" t="str">
            <v>1200w x 700hInternal shuffled glass wall</v>
          </cell>
          <cell r="E654" t="str">
            <v>Set</v>
          </cell>
          <cell r="F654">
            <v>5380</v>
          </cell>
          <cell r="G654">
            <v>730</v>
          </cell>
          <cell r="H654">
            <v>5650</v>
          </cell>
          <cell r="I654">
            <v>770</v>
          </cell>
          <cell r="J654">
            <v>1.05</v>
          </cell>
        </row>
        <row r="660">
          <cell r="B660">
            <v>1600</v>
          </cell>
          <cell r="D660" t="str">
            <v>Painting</v>
          </cell>
          <cell r="H660">
            <v>0</v>
          </cell>
          <cell r="I660">
            <v>0</v>
          </cell>
          <cell r="J660">
            <v>1.1000000000000001</v>
          </cell>
        </row>
        <row r="661">
          <cell r="B661">
            <v>1601</v>
          </cell>
          <cell r="C661" t="str">
            <v>P1</v>
          </cell>
          <cell r="D661" t="str">
            <v>Internal paint to render wall : Dulux Matt Emulsion,Colour : Brilliant White</v>
          </cell>
          <cell r="E661" t="str">
            <v>m2</v>
          </cell>
          <cell r="F661">
            <v>60</v>
          </cell>
          <cell r="G661">
            <v>25</v>
          </cell>
          <cell r="H661">
            <v>70</v>
          </cell>
          <cell r="I661">
            <v>30</v>
          </cell>
          <cell r="J661">
            <v>1.1000000000000001</v>
          </cell>
        </row>
        <row r="662">
          <cell r="B662">
            <v>1602</v>
          </cell>
          <cell r="C662" t="str">
            <v>P2</v>
          </cell>
          <cell r="D662" t="str">
            <v>Dulux Satinwood,Type Satin,Colour : To match P1</v>
          </cell>
          <cell r="E662" t="str">
            <v>m2</v>
          </cell>
          <cell r="H662">
            <v>0</v>
          </cell>
          <cell r="I662">
            <v>0</v>
          </cell>
          <cell r="J662">
            <v>1.1000000000000001</v>
          </cell>
        </row>
        <row r="663">
          <cell r="B663">
            <v>1603</v>
          </cell>
          <cell r="C663" t="str">
            <v>P3</v>
          </cell>
          <cell r="D663" t="str">
            <v>External paint to render wall :Dulux External Grade Paint,Weather shield,Colour : Light Cream</v>
          </cell>
          <cell r="E663" t="str">
            <v>m2</v>
          </cell>
          <cell r="F663">
            <v>360</v>
          </cell>
          <cell r="G663">
            <v>75</v>
          </cell>
          <cell r="H663">
            <v>400</v>
          </cell>
          <cell r="I663">
            <v>80</v>
          </cell>
          <cell r="J663">
            <v>1.1000000000000001</v>
          </cell>
        </row>
        <row r="664">
          <cell r="B664">
            <v>1604</v>
          </cell>
          <cell r="C664" t="str">
            <v>P4</v>
          </cell>
          <cell r="D664" t="str">
            <v>External Grade Metal Paint ( Car Spray Paint) To Match P3</v>
          </cell>
          <cell r="E664" t="str">
            <v>m2</v>
          </cell>
          <cell r="F664">
            <v>120</v>
          </cell>
          <cell r="G664">
            <v>25</v>
          </cell>
          <cell r="H664">
            <v>130</v>
          </cell>
          <cell r="I664">
            <v>30</v>
          </cell>
          <cell r="J664">
            <v>1.1000000000000001</v>
          </cell>
        </row>
        <row r="665">
          <cell r="B665">
            <v>1605</v>
          </cell>
          <cell r="C665" t="str">
            <v>P5</v>
          </cell>
          <cell r="D665" t="str">
            <v>External Grade Powder Coating ( For Aluminuim)</v>
          </cell>
          <cell r="E665" t="str">
            <v>m2</v>
          </cell>
          <cell r="H665">
            <v>0</v>
          </cell>
          <cell r="I665">
            <v>0</v>
          </cell>
          <cell r="J665">
            <v>1.1000000000000001</v>
          </cell>
        </row>
        <row r="666">
          <cell r="B666">
            <v>1606</v>
          </cell>
          <cell r="C666" t="str">
            <v>P5A</v>
          </cell>
          <cell r="D666" t="str">
            <v>External Grade Powder Coating ( For Steel)</v>
          </cell>
          <cell r="E666" t="str">
            <v>m2</v>
          </cell>
          <cell r="H666">
            <v>0</v>
          </cell>
          <cell r="I666">
            <v>0</v>
          </cell>
          <cell r="J666">
            <v>1.1000000000000001</v>
          </cell>
        </row>
        <row r="667">
          <cell r="B667">
            <v>1607</v>
          </cell>
          <cell r="C667" t="str">
            <v>P6</v>
          </cell>
          <cell r="D667" t="str">
            <v>External Grade Metal Paint,Colour : Matt Black</v>
          </cell>
          <cell r="E667" t="str">
            <v>m2</v>
          </cell>
          <cell r="H667">
            <v>0</v>
          </cell>
          <cell r="I667">
            <v>0</v>
          </cell>
          <cell r="J667">
            <v>1.1000000000000001</v>
          </cell>
        </row>
        <row r="668">
          <cell r="B668">
            <v>1608</v>
          </cell>
          <cell r="C668" t="str">
            <v>P7</v>
          </cell>
          <cell r="D668" t="str">
            <v>Waterproof Paint,Matt Finish</v>
          </cell>
          <cell r="E668" t="str">
            <v>m2</v>
          </cell>
          <cell r="F668">
            <v>60</v>
          </cell>
          <cell r="G668">
            <v>25</v>
          </cell>
          <cell r="H668">
            <v>70</v>
          </cell>
          <cell r="I668">
            <v>30</v>
          </cell>
          <cell r="J668">
            <v>1.1000000000000001</v>
          </cell>
        </row>
        <row r="669">
          <cell r="B669">
            <v>1609</v>
          </cell>
          <cell r="C669" t="str">
            <v>P8</v>
          </cell>
          <cell r="D669" t="str">
            <v>Car Spray Paint Finish</v>
          </cell>
          <cell r="E669" t="str">
            <v>m2</v>
          </cell>
          <cell r="H669">
            <v>0</v>
          </cell>
          <cell r="I669">
            <v>0</v>
          </cell>
          <cell r="J669">
            <v>1.1000000000000001</v>
          </cell>
        </row>
        <row r="670">
          <cell r="B670">
            <v>1610</v>
          </cell>
          <cell r="C670" t="str">
            <v>P9</v>
          </cell>
          <cell r="D670" t="str">
            <v>Dulux Matt Emulsion,Colour : Matt Black Emulsion Ref#1556</v>
          </cell>
          <cell r="E670" t="str">
            <v>m2</v>
          </cell>
          <cell r="H670">
            <v>0</v>
          </cell>
          <cell r="I670">
            <v>0</v>
          </cell>
          <cell r="J670">
            <v>1.1000000000000001</v>
          </cell>
        </row>
        <row r="671">
          <cell r="B671">
            <v>1611</v>
          </cell>
          <cell r="C671" t="str">
            <v>P10</v>
          </cell>
          <cell r="D671" t="str">
            <v>Epoxy Paint</v>
          </cell>
          <cell r="E671" t="str">
            <v>m2</v>
          </cell>
          <cell r="H671">
            <v>0</v>
          </cell>
          <cell r="I671">
            <v>0</v>
          </cell>
          <cell r="J671">
            <v>1.1000000000000001</v>
          </cell>
        </row>
        <row r="672">
          <cell r="B672">
            <v>1612</v>
          </cell>
          <cell r="D672" t="str">
            <v>Internal paint to render wall</v>
          </cell>
          <cell r="E672" t="str">
            <v>m2</v>
          </cell>
          <cell r="H672">
            <v>0</v>
          </cell>
          <cell r="I672">
            <v>0</v>
          </cell>
          <cell r="J672">
            <v>1.1000000000000001</v>
          </cell>
        </row>
        <row r="673">
          <cell r="B673">
            <v>1613</v>
          </cell>
          <cell r="D673" t="str">
            <v>Internal paint to Gypsumboard ceiling : Dulux Matt Emulsion,Colour : Brilliant White</v>
          </cell>
          <cell r="E673" t="str">
            <v>m2</v>
          </cell>
          <cell r="F673">
            <v>60</v>
          </cell>
          <cell r="G673">
            <v>25</v>
          </cell>
          <cell r="H673">
            <v>70</v>
          </cell>
          <cell r="I673">
            <v>30</v>
          </cell>
          <cell r="J673">
            <v>1.1000000000000001</v>
          </cell>
        </row>
        <row r="674">
          <cell r="B674">
            <v>1614</v>
          </cell>
          <cell r="D674" t="str">
            <v>External paint to render wall</v>
          </cell>
          <cell r="E674" t="str">
            <v>m2</v>
          </cell>
          <cell r="H674">
            <v>0</v>
          </cell>
          <cell r="I674">
            <v>0</v>
          </cell>
          <cell r="J674">
            <v>1.1000000000000001</v>
          </cell>
        </row>
        <row r="675">
          <cell r="B675">
            <v>1615</v>
          </cell>
          <cell r="D675" t="str">
            <v>Internal paint to ceiling : Waterproof Paint,Matt Finish</v>
          </cell>
          <cell r="E675" t="str">
            <v>m2</v>
          </cell>
          <cell r="F675">
            <v>120</v>
          </cell>
          <cell r="G675">
            <v>25</v>
          </cell>
          <cell r="H675">
            <v>130</v>
          </cell>
          <cell r="I675">
            <v>30</v>
          </cell>
          <cell r="J675">
            <v>1.1000000000000001</v>
          </cell>
        </row>
        <row r="676">
          <cell r="B676">
            <v>1616</v>
          </cell>
          <cell r="H676">
            <v>0</v>
          </cell>
          <cell r="I676">
            <v>0</v>
          </cell>
          <cell r="J676">
            <v>1.1000000000000001</v>
          </cell>
        </row>
        <row r="677">
          <cell r="B677">
            <v>1617</v>
          </cell>
          <cell r="C677" t="str">
            <v>P3</v>
          </cell>
          <cell r="D677" t="str">
            <v>External paint to render wall :Dulux External Grade Paint,Dulux Elastromeric</v>
          </cell>
          <cell r="E677" t="str">
            <v>m2</v>
          </cell>
          <cell r="F677">
            <v>120</v>
          </cell>
          <cell r="G677">
            <v>25</v>
          </cell>
          <cell r="H677">
            <v>130</v>
          </cell>
          <cell r="I677">
            <v>30</v>
          </cell>
          <cell r="J677">
            <v>1.1000000000000001</v>
          </cell>
        </row>
        <row r="678">
          <cell r="H678">
            <v>0</v>
          </cell>
          <cell r="I678">
            <v>0</v>
          </cell>
          <cell r="J678">
            <v>1.1000000000000001</v>
          </cell>
        </row>
        <row r="679">
          <cell r="H679">
            <v>0</v>
          </cell>
          <cell r="I679">
            <v>0</v>
          </cell>
          <cell r="J679">
            <v>1.1000000000000001</v>
          </cell>
        </row>
        <row r="680">
          <cell r="H680">
            <v>0</v>
          </cell>
          <cell r="I680">
            <v>0</v>
          </cell>
          <cell r="J680">
            <v>1.1000000000000001</v>
          </cell>
        </row>
        <row r="681">
          <cell r="H681">
            <v>0</v>
          </cell>
          <cell r="I681">
            <v>0</v>
          </cell>
          <cell r="J681">
            <v>1.1000000000000001</v>
          </cell>
        </row>
        <row r="683">
          <cell r="B683">
            <v>1700</v>
          </cell>
          <cell r="D683" t="str">
            <v>Additional Items</v>
          </cell>
        </row>
        <row r="684">
          <cell r="B684">
            <v>1701</v>
          </cell>
          <cell r="D684" t="str">
            <v>35x210mm. Capping Stone</v>
          </cell>
          <cell r="E684" t="str">
            <v>m</v>
          </cell>
          <cell r="F684">
            <v>365</v>
          </cell>
          <cell r="G684">
            <v>150</v>
          </cell>
          <cell r="H684">
            <v>400</v>
          </cell>
          <cell r="I684">
            <v>170</v>
          </cell>
          <cell r="J684">
            <v>1.1000000000000001</v>
          </cell>
        </row>
        <row r="685">
          <cell r="B685">
            <v>1702</v>
          </cell>
          <cell r="D685" t="str">
            <v>800 mm.width Sun Louvre</v>
          </cell>
          <cell r="E685" t="str">
            <v>m</v>
          </cell>
          <cell r="F685">
            <v>3140</v>
          </cell>
          <cell r="G685">
            <v>480</v>
          </cell>
          <cell r="H685">
            <v>3450</v>
          </cell>
          <cell r="I685">
            <v>530</v>
          </cell>
          <cell r="J685">
            <v>1.1000000000000001</v>
          </cell>
        </row>
        <row r="686">
          <cell r="B686">
            <v>1703</v>
          </cell>
          <cell r="D686" t="str">
            <v>1000 mm.width Sun Louvre</v>
          </cell>
          <cell r="E686" t="str">
            <v>m</v>
          </cell>
          <cell r="F686">
            <v>4640</v>
          </cell>
          <cell r="G686">
            <v>660</v>
          </cell>
          <cell r="H686">
            <v>5100</v>
          </cell>
          <cell r="I686">
            <v>730</v>
          </cell>
          <cell r="J686">
            <v>1.1000000000000001</v>
          </cell>
        </row>
        <row r="687">
          <cell r="B687">
            <v>1704</v>
          </cell>
          <cell r="D687" t="str">
            <v>Feature Screen 1 (Dwg.488)</v>
          </cell>
          <cell r="E687" t="str">
            <v>Set</v>
          </cell>
          <cell r="F687">
            <v>54190</v>
          </cell>
          <cell r="G687">
            <v>21910</v>
          </cell>
          <cell r="H687">
            <v>65030</v>
          </cell>
          <cell r="I687">
            <v>26290</v>
          </cell>
          <cell r="J687">
            <v>1.2</v>
          </cell>
        </row>
        <row r="688">
          <cell r="B688">
            <v>1705</v>
          </cell>
          <cell r="D688" t="str">
            <v>Feature Screen 2</v>
          </cell>
          <cell r="E688" t="str">
            <v>Set</v>
          </cell>
          <cell r="F688">
            <v>24450</v>
          </cell>
          <cell r="G688">
            <v>18800</v>
          </cell>
          <cell r="H688">
            <v>26900</v>
          </cell>
          <cell r="I688">
            <v>20680</v>
          </cell>
          <cell r="J688">
            <v>1.1000000000000001</v>
          </cell>
        </row>
        <row r="689">
          <cell r="B689">
            <v>1706</v>
          </cell>
          <cell r="D689" t="str">
            <v>Feature Screen 3</v>
          </cell>
          <cell r="E689" t="str">
            <v>Set</v>
          </cell>
          <cell r="F689">
            <v>46580</v>
          </cell>
          <cell r="G689">
            <v>41370</v>
          </cell>
          <cell r="H689">
            <v>51240</v>
          </cell>
          <cell r="I689">
            <v>45510</v>
          </cell>
          <cell r="J689">
            <v>1.1000000000000001</v>
          </cell>
        </row>
        <row r="690">
          <cell r="B690">
            <v>1707</v>
          </cell>
          <cell r="D690" t="str">
            <v>External Screen ( Dwg. 491)</v>
          </cell>
          <cell r="E690" t="str">
            <v>Set</v>
          </cell>
          <cell r="F690">
            <v>37700</v>
          </cell>
          <cell r="G690">
            <v>14350</v>
          </cell>
          <cell r="H690">
            <v>50900</v>
          </cell>
          <cell r="I690">
            <v>19370</v>
          </cell>
          <cell r="J690">
            <v>1.35</v>
          </cell>
        </row>
        <row r="691">
          <cell r="B691">
            <v>1708</v>
          </cell>
          <cell r="D691" t="str">
            <v>5x315mm.Mild Steel Capping</v>
          </cell>
          <cell r="E691" t="str">
            <v>m</v>
          </cell>
          <cell r="F691">
            <v>215</v>
          </cell>
          <cell r="G691">
            <v>75.25</v>
          </cell>
          <cell r="H691">
            <v>240</v>
          </cell>
          <cell r="I691">
            <v>80</v>
          </cell>
          <cell r="J691">
            <v>1.1000000000000001</v>
          </cell>
        </row>
        <row r="692">
          <cell r="B692">
            <v>1709</v>
          </cell>
          <cell r="D692" t="str">
            <v>Gargoyle ( Dwg.416)</v>
          </cell>
          <cell r="E692" t="str">
            <v>Set</v>
          </cell>
          <cell r="F692">
            <v>1070</v>
          </cell>
          <cell r="G692">
            <v>490</v>
          </cell>
          <cell r="H692">
            <v>1180</v>
          </cell>
          <cell r="I692">
            <v>540</v>
          </cell>
          <cell r="J692">
            <v>1.1000000000000001</v>
          </cell>
        </row>
        <row r="693">
          <cell r="B693">
            <v>1710</v>
          </cell>
          <cell r="D693" t="str">
            <v>Supply Aircon Grile 300 mm. (width)-adodize aluminuim standard detail</v>
          </cell>
          <cell r="E693" t="str">
            <v>m</v>
          </cell>
          <cell r="H693" t="str">
            <v>Included M&amp;E</v>
          </cell>
          <cell r="I693" t="str">
            <v>Included M&amp;E</v>
          </cell>
          <cell r="J693">
            <v>1.1000000000000001</v>
          </cell>
        </row>
        <row r="694">
          <cell r="B694">
            <v>1711</v>
          </cell>
          <cell r="D694" t="str">
            <v>Return Aircon Grile 260 mm. (width)adodize aluminuim standard detail</v>
          </cell>
          <cell r="E694" t="str">
            <v>m</v>
          </cell>
          <cell r="H694" t="str">
            <v>Included M&amp;E</v>
          </cell>
          <cell r="I694" t="str">
            <v>Included M&amp;E</v>
          </cell>
          <cell r="J694">
            <v>1.1000000000000001</v>
          </cell>
        </row>
        <row r="695">
          <cell r="B695">
            <v>1712</v>
          </cell>
          <cell r="D695" t="str">
            <v>Supply Aircon Grile 200 mm. (width)adodize aluminuim standard detail</v>
          </cell>
          <cell r="E695" t="str">
            <v>m</v>
          </cell>
          <cell r="H695" t="str">
            <v>Included M&amp;E</v>
          </cell>
          <cell r="I695" t="str">
            <v>Inclued M&amp;E</v>
          </cell>
          <cell r="J695">
            <v>1.1000000000000001</v>
          </cell>
        </row>
        <row r="696">
          <cell r="B696">
            <v>1713</v>
          </cell>
          <cell r="D696" t="str">
            <v>External Air Housing ( 5.80m.-Dwg. 493)</v>
          </cell>
          <cell r="E696" t="str">
            <v>Set</v>
          </cell>
          <cell r="F696">
            <v>90760</v>
          </cell>
          <cell r="G696">
            <v>16060</v>
          </cell>
          <cell r="H696">
            <v>99840</v>
          </cell>
          <cell r="I696">
            <v>17670</v>
          </cell>
          <cell r="J696">
            <v>1.1000000000000001</v>
          </cell>
        </row>
        <row r="697">
          <cell r="B697">
            <v>1714</v>
          </cell>
          <cell r="D697" t="str">
            <v>External Air Housing ( 3.50 m..-Dwg. 493)</v>
          </cell>
          <cell r="E697" t="str">
            <v>Set</v>
          </cell>
          <cell r="F697">
            <v>61370</v>
          </cell>
          <cell r="G697">
            <v>10420</v>
          </cell>
          <cell r="H697">
            <v>67510</v>
          </cell>
          <cell r="I697">
            <v>11460</v>
          </cell>
          <cell r="J697">
            <v>1.1000000000000001</v>
          </cell>
        </row>
        <row r="698">
          <cell r="B698">
            <v>1715</v>
          </cell>
          <cell r="D698" t="str">
            <v>External Air Housing ( 6.05 m..-Dwg. 493)</v>
          </cell>
          <cell r="E698" t="str">
            <v>Set</v>
          </cell>
          <cell r="F698">
            <v>94205</v>
          </cell>
          <cell r="G698">
            <v>16450</v>
          </cell>
          <cell r="H698">
            <v>103630</v>
          </cell>
          <cell r="I698">
            <v>18100</v>
          </cell>
          <cell r="J698">
            <v>1.1000000000000001</v>
          </cell>
        </row>
        <row r="699">
          <cell r="B699">
            <v>1716</v>
          </cell>
          <cell r="D699" t="str">
            <v>Wall : Shoebox ( Dwg.423)</v>
          </cell>
          <cell r="E699" t="str">
            <v>m2</v>
          </cell>
          <cell r="F699">
            <v>5350</v>
          </cell>
          <cell r="G699">
            <v>925</v>
          </cell>
          <cell r="H699">
            <v>5890</v>
          </cell>
          <cell r="I699">
            <v>1020</v>
          </cell>
          <cell r="J699">
            <v>1.1000000000000001</v>
          </cell>
        </row>
        <row r="700">
          <cell r="B700">
            <v>1717</v>
          </cell>
          <cell r="D700" t="str">
            <v>Restraigt for pebble</v>
          </cell>
          <cell r="E700" t="str">
            <v>m</v>
          </cell>
          <cell r="F700">
            <v>650</v>
          </cell>
          <cell r="G700">
            <v>100</v>
          </cell>
          <cell r="H700">
            <v>720</v>
          </cell>
          <cell r="I700">
            <v>110</v>
          </cell>
          <cell r="J700">
            <v>1.1000000000000001</v>
          </cell>
        </row>
        <row r="701">
          <cell r="B701">
            <v>1718</v>
          </cell>
          <cell r="D701" t="str">
            <v>Glass panel (Dwg.481)</v>
          </cell>
          <cell r="E701" t="str">
            <v>Set</v>
          </cell>
          <cell r="F701">
            <v>13875</v>
          </cell>
          <cell r="G701">
            <v>2081.25</v>
          </cell>
          <cell r="H701">
            <v>15260</v>
          </cell>
          <cell r="I701">
            <v>2290</v>
          </cell>
          <cell r="J701">
            <v>1.1000000000000001</v>
          </cell>
        </row>
        <row r="702">
          <cell r="B702">
            <v>1719</v>
          </cell>
          <cell r="D702" t="str">
            <v>Glass panel as shown Dwg.3/431</v>
          </cell>
          <cell r="E702" t="str">
            <v>m</v>
          </cell>
          <cell r="F702">
            <v>4545</v>
          </cell>
          <cell r="G702">
            <v>765</v>
          </cell>
          <cell r="H702">
            <v>5000</v>
          </cell>
          <cell r="I702">
            <v>840</v>
          </cell>
          <cell r="J702">
            <v>1.1000000000000001</v>
          </cell>
        </row>
        <row r="703">
          <cell r="B703">
            <v>1720</v>
          </cell>
          <cell r="D703" t="str">
            <v>Steel panel as shown Dwg.2/430</v>
          </cell>
          <cell r="E703" t="str">
            <v>m</v>
          </cell>
          <cell r="F703">
            <v>6761</v>
          </cell>
          <cell r="G703">
            <v>1490</v>
          </cell>
          <cell r="H703">
            <v>7440</v>
          </cell>
          <cell r="I703">
            <v>1640</v>
          </cell>
          <cell r="J703">
            <v>1.1000000000000001</v>
          </cell>
        </row>
        <row r="704">
          <cell r="B704">
            <v>1721</v>
          </cell>
          <cell r="D704" t="str">
            <v>50 mm. Dia. Steel Tube P4 Finish (Dwg.401)</v>
          </cell>
          <cell r="E704" t="str">
            <v>Set</v>
          </cell>
          <cell r="F704">
            <v>2000</v>
          </cell>
          <cell r="G704">
            <v>0</v>
          </cell>
          <cell r="H704">
            <v>2200</v>
          </cell>
          <cell r="I704">
            <v>0</v>
          </cell>
          <cell r="J704">
            <v>1.1000000000000001</v>
          </cell>
        </row>
        <row r="705">
          <cell r="B705">
            <v>1722</v>
          </cell>
          <cell r="D705" t="str">
            <v>50 x 100 mm. RHS P4 Finish (Dwg.401)</v>
          </cell>
          <cell r="E705" t="str">
            <v>m</v>
          </cell>
          <cell r="F705">
            <v>1300</v>
          </cell>
          <cell r="G705">
            <v>0</v>
          </cell>
          <cell r="H705">
            <v>1430</v>
          </cell>
          <cell r="I705">
            <v>0</v>
          </cell>
          <cell r="J705">
            <v>1.1000000000000001</v>
          </cell>
        </row>
        <row r="709">
          <cell r="B709">
            <v>1800</v>
          </cell>
          <cell r="D709" t="str">
            <v>Staircase</v>
          </cell>
        </row>
        <row r="710">
          <cell r="B710">
            <v>1801</v>
          </cell>
          <cell r="D710" t="str">
            <v xml:space="preserve">ST-1 </v>
          </cell>
        </row>
        <row r="711">
          <cell r="B711">
            <v>1802</v>
          </cell>
          <cell r="D711" t="str">
            <v>Tread and Rizer and Main support</v>
          </cell>
          <cell r="E711" t="str">
            <v>Set</v>
          </cell>
          <cell r="F711">
            <v>138015</v>
          </cell>
          <cell r="G711">
            <v>25960</v>
          </cell>
          <cell r="H711">
            <v>151820</v>
          </cell>
          <cell r="I711">
            <v>28560</v>
          </cell>
          <cell r="J711">
            <v>1.1000000000000001</v>
          </cell>
        </row>
        <row r="712">
          <cell r="B712">
            <v>1803</v>
          </cell>
          <cell r="D712" t="str">
            <v>Handrial 1 (Dwg.4/460)</v>
          </cell>
          <cell r="E712" t="str">
            <v>m</v>
          </cell>
          <cell r="F712">
            <v>10846</v>
          </cell>
          <cell r="G712">
            <v>2550</v>
          </cell>
          <cell r="H712">
            <v>11930</v>
          </cell>
          <cell r="I712">
            <v>2810</v>
          </cell>
          <cell r="J712">
            <v>1.1000000000000001</v>
          </cell>
        </row>
        <row r="713">
          <cell r="B713">
            <v>1804</v>
          </cell>
          <cell r="D713" t="str">
            <v>Handrial 2 ( Dwg.1/462)</v>
          </cell>
          <cell r="E713" t="str">
            <v>m</v>
          </cell>
          <cell r="F713">
            <v>3500</v>
          </cell>
          <cell r="G713">
            <v>350</v>
          </cell>
          <cell r="H713">
            <v>3850</v>
          </cell>
          <cell r="I713">
            <v>390</v>
          </cell>
          <cell r="J713">
            <v>1.1000000000000001</v>
          </cell>
        </row>
        <row r="714">
          <cell r="B714">
            <v>1805</v>
          </cell>
          <cell r="D714" t="str">
            <v>ST-2</v>
          </cell>
          <cell r="E714" t="str">
            <v>Set</v>
          </cell>
          <cell r="H714">
            <v>0</v>
          </cell>
          <cell r="I714">
            <v>0</v>
          </cell>
          <cell r="J714">
            <v>1.1000000000000001</v>
          </cell>
        </row>
        <row r="715">
          <cell r="B715">
            <v>1806</v>
          </cell>
          <cell r="D715" t="str">
            <v>Tread and Rizer and Main support</v>
          </cell>
          <cell r="E715" t="str">
            <v>Set</v>
          </cell>
          <cell r="F715">
            <v>131515</v>
          </cell>
          <cell r="G715">
            <v>24520</v>
          </cell>
          <cell r="H715">
            <v>144670</v>
          </cell>
          <cell r="I715">
            <v>26970</v>
          </cell>
          <cell r="J715">
            <v>1.1000000000000001</v>
          </cell>
        </row>
        <row r="716">
          <cell r="B716">
            <v>1807</v>
          </cell>
          <cell r="D716" t="str">
            <v>ST-3</v>
          </cell>
        </row>
        <row r="717">
          <cell r="B717">
            <v>1808</v>
          </cell>
          <cell r="D717" t="str">
            <v>Tread and Rizer and Main support</v>
          </cell>
          <cell r="E717" t="str">
            <v>Set</v>
          </cell>
          <cell r="F717">
            <v>52270</v>
          </cell>
          <cell r="G717">
            <v>17000</v>
          </cell>
          <cell r="H717">
            <v>57500</v>
          </cell>
          <cell r="I717">
            <v>18700</v>
          </cell>
          <cell r="J717">
            <v>1.1000000000000001</v>
          </cell>
        </row>
        <row r="718">
          <cell r="B718">
            <v>1809</v>
          </cell>
        </row>
        <row r="719">
          <cell r="B719">
            <v>1810</v>
          </cell>
          <cell r="D719" t="str">
            <v>Tread and Rizer and Main support</v>
          </cell>
          <cell r="E719" t="str">
            <v>Set</v>
          </cell>
          <cell r="F719">
            <v>8000</v>
          </cell>
          <cell r="G719">
            <v>0</v>
          </cell>
          <cell r="H719">
            <v>8800</v>
          </cell>
          <cell r="I719">
            <v>0</v>
          </cell>
          <cell r="J719">
            <v>1.1000000000000001</v>
          </cell>
        </row>
        <row r="720">
          <cell r="B720">
            <v>1811</v>
          </cell>
          <cell r="D720" t="str">
            <v>ST-6</v>
          </cell>
        </row>
        <row r="721">
          <cell r="B721">
            <v>1812</v>
          </cell>
          <cell r="D721" t="str">
            <v>Tread and Rizer and Main support</v>
          </cell>
          <cell r="E721" t="str">
            <v>Set</v>
          </cell>
          <cell r="F721">
            <v>220525</v>
          </cell>
          <cell r="G721">
            <v>40695</v>
          </cell>
          <cell r="H721">
            <v>242580</v>
          </cell>
          <cell r="I721">
            <v>44760</v>
          </cell>
          <cell r="J721">
            <v>1.1000000000000001</v>
          </cell>
        </row>
        <row r="722">
          <cell r="B722">
            <v>1813</v>
          </cell>
        </row>
        <row r="723">
          <cell r="B723">
            <v>1814</v>
          </cell>
          <cell r="D723" t="str">
            <v>ST-1(Dwg.131)</v>
          </cell>
        </row>
        <row r="724">
          <cell r="B724">
            <v>1815</v>
          </cell>
          <cell r="D724" t="str">
            <v>Tread and Rizer and Main support</v>
          </cell>
          <cell r="E724" t="str">
            <v>Set</v>
          </cell>
          <cell r="F724">
            <v>176140</v>
          </cell>
          <cell r="G724">
            <v>34640</v>
          </cell>
          <cell r="H724">
            <v>193750</v>
          </cell>
          <cell r="I724">
            <v>38100</v>
          </cell>
          <cell r="J724">
            <v>1.1000000000000001</v>
          </cell>
        </row>
        <row r="725">
          <cell r="B725">
            <v>1816</v>
          </cell>
          <cell r="D725" t="str">
            <v>Handrial  (Dwg.1/419)</v>
          </cell>
          <cell r="E725" t="str">
            <v>m</v>
          </cell>
          <cell r="F725">
            <v>9860</v>
          </cell>
          <cell r="G725">
            <v>2550</v>
          </cell>
          <cell r="H725">
            <v>10850</v>
          </cell>
          <cell r="I725">
            <v>2810</v>
          </cell>
          <cell r="J725">
            <v>1.1000000000000001</v>
          </cell>
        </row>
        <row r="726">
          <cell r="B726">
            <v>1817</v>
          </cell>
        </row>
        <row r="727">
          <cell r="B727">
            <v>1818</v>
          </cell>
          <cell r="D727" t="str">
            <v>ST-2(Dwg.132)</v>
          </cell>
        </row>
        <row r="728">
          <cell r="B728">
            <v>1819</v>
          </cell>
          <cell r="D728" t="str">
            <v>Tread and Rizer and Main support</v>
          </cell>
          <cell r="E728" t="str">
            <v>Set</v>
          </cell>
          <cell r="F728">
            <v>58945</v>
          </cell>
          <cell r="G728">
            <v>14930</v>
          </cell>
          <cell r="H728">
            <v>64840</v>
          </cell>
          <cell r="I728">
            <v>16420</v>
          </cell>
          <cell r="J728">
            <v>1.1000000000000001</v>
          </cell>
        </row>
        <row r="729">
          <cell r="B729">
            <v>1820</v>
          </cell>
          <cell r="D729" t="str">
            <v>Handrial  (Dwg.1/462)</v>
          </cell>
          <cell r="E729" t="str">
            <v>m</v>
          </cell>
          <cell r="F729">
            <v>3500</v>
          </cell>
          <cell r="G729">
            <v>350</v>
          </cell>
          <cell r="H729">
            <v>3850</v>
          </cell>
          <cell r="I729">
            <v>390</v>
          </cell>
          <cell r="J729">
            <v>1.1000000000000001</v>
          </cell>
        </row>
        <row r="730">
          <cell r="B730">
            <v>1821</v>
          </cell>
        </row>
        <row r="731">
          <cell r="B731">
            <v>1822</v>
          </cell>
          <cell r="D731" t="str">
            <v>ST-4 (Dwg.134)</v>
          </cell>
        </row>
        <row r="732">
          <cell r="B732">
            <v>1823</v>
          </cell>
          <cell r="D732" t="str">
            <v>Tread and Rizer and Main support</v>
          </cell>
          <cell r="E732" t="str">
            <v>Set</v>
          </cell>
          <cell r="F732">
            <v>10480</v>
          </cell>
          <cell r="G732">
            <v>2880</v>
          </cell>
          <cell r="H732">
            <v>11530</v>
          </cell>
          <cell r="I732">
            <v>3170</v>
          </cell>
          <cell r="J732">
            <v>1.1000000000000001</v>
          </cell>
        </row>
        <row r="733">
          <cell r="B733">
            <v>1824</v>
          </cell>
        </row>
        <row r="734">
          <cell r="B734">
            <v>1825</v>
          </cell>
        </row>
        <row r="735">
          <cell r="B735">
            <v>1826</v>
          </cell>
          <cell r="D735" t="str">
            <v>ST (Dwg.153)</v>
          </cell>
        </row>
        <row r="736">
          <cell r="B736">
            <v>1827</v>
          </cell>
          <cell r="D736" t="str">
            <v>Tread and Rizer and Main support</v>
          </cell>
          <cell r="E736" t="str">
            <v>Set</v>
          </cell>
          <cell r="F736">
            <v>155080</v>
          </cell>
          <cell r="G736">
            <v>34320</v>
          </cell>
          <cell r="H736">
            <v>170590</v>
          </cell>
          <cell r="I736">
            <v>37750</v>
          </cell>
          <cell r="J736">
            <v>1.1000000000000001</v>
          </cell>
        </row>
        <row r="737">
          <cell r="B737">
            <v>1828</v>
          </cell>
          <cell r="D737" t="str">
            <v>1000 mm Stainless Guardrail  Type A</v>
          </cell>
          <cell r="E737" t="str">
            <v>m</v>
          </cell>
          <cell r="F737">
            <v>9860</v>
          </cell>
          <cell r="G737">
            <v>2550</v>
          </cell>
          <cell r="H737">
            <v>10850</v>
          </cell>
          <cell r="I737">
            <v>2810</v>
          </cell>
          <cell r="J737">
            <v>1.1000000000000001</v>
          </cell>
        </row>
        <row r="738">
          <cell r="B738">
            <v>1829</v>
          </cell>
          <cell r="D738" t="str">
            <v>1000 mm Stainless Guardrail Type B</v>
          </cell>
          <cell r="E738" t="str">
            <v>m</v>
          </cell>
          <cell r="F738">
            <v>9000</v>
          </cell>
          <cell r="G738">
            <v>2500</v>
          </cell>
          <cell r="H738">
            <v>9900</v>
          </cell>
          <cell r="I738">
            <v>2750</v>
          </cell>
          <cell r="J738">
            <v>1.1000000000000001</v>
          </cell>
        </row>
        <row r="739">
          <cell r="B739">
            <v>1830</v>
          </cell>
        </row>
        <row r="743">
          <cell r="B743">
            <v>1900</v>
          </cell>
          <cell r="D743" t="str">
            <v>Skirting</v>
          </cell>
        </row>
        <row r="744">
          <cell r="B744">
            <v>1901</v>
          </cell>
          <cell r="D744" t="str">
            <v>15x40 mm. Wooden skirting including paint</v>
          </cell>
          <cell r="E744" t="str">
            <v>m</v>
          </cell>
          <cell r="F744">
            <v>330</v>
          </cell>
          <cell r="G744">
            <v>60</v>
          </cell>
          <cell r="H744">
            <v>360</v>
          </cell>
          <cell r="I744">
            <v>70</v>
          </cell>
          <cell r="J744">
            <v>1.1000000000000001</v>
          </cell>
        </row>
      </sheetData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toOpen Stub Data"/>
      <sheetName val="Customize Your Purchase Order"/>
      <sheetName val="Purchase Order"/>
      <sheetName val="Macros"/>
      <sheetName val="ATW"/>
      <sheetName val="Lock"/>
      <sheetName val="Intl Data Table"/>
      <sheetName val="TemplateInformation"/>
      <sheetName val="DETAIL "/>
      <sheetName val="SAN REDUCED 1"/>
      <sheetName val="List"/>
      <sheetName val="Boq(1)"/>
      <sheetName val="ค่าวัสดุ"/>
      <sheetName val="SH-D"/>
      <sheetName val="SH-G"/>
      <sheetName val="外気負荷"/>
      <sheetName val="C-LOAD(L-FACTORY.)"/>
      <sheetName val="SH-E"/>
      <sheetName val="SH-C"/>
      <sheetName val="summary"/>
      <sheetName val="covere"/>
      <sheetName val="Purchase Order1"/>
    </sheetNames>
    <sheetDataSet>
      <sheetData sheetId="0" refreshError="1"/>
      <sheetData sheetId="1" refreshError="1">
        <row r="23">
          <cell r="F23" t="str">
            <v>State</v>
          </cell>
        </row>
        <row r="24">
          <cell r="F24">
            <v>0.05</v>
          </cell>
        </row>
        <row r="25">
          <cell r="E25" t="b">
            <v>1</v>
          </cell>
        </row>
      </sheetData>
      <sheetData sheetId="2" refreshError="1">
        <row r="40">
          <cell r="E40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LIST"/>
      <sheetName val="FACE"/>
      <sheetName val="FACE-1"/>
      <sheetName val="PCH"/>
      <sheetName val="CONTENT"/>
      <sheetName val="DCH"/>
      <sheetName val="DIFTEP"/>
      <sheetName val="AC"/>
      <sheetName val="AIRB"/>
      <sheetName val="EXF"/>
      <sheetName val="CLOAD"/>
      <sheetName val="EDUCT"/>
      <sheetName val="KKV"/>
      <sheetName val="PAC"/>
      <sheetName val="P-FH"/>
      <sheetName val="PLP"/>
      <sheetName val="SH-DH"/>
      <sheetName val="SWSY"/>
      <sheetName val="VEN"/>
      <sheetName val="W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toOpen Stub Data"/>
      <sheetName val="Invoice"/>
      <sheetName val="Macros"/>
      <sheetName val="ATW"/>
      <sheetName val="Lock"/>
      <sheetName val="Intl Data Table"/>
      <sheetName val="TemplateInformation"/>
      <sheetName val="Purchase Order"/>
      <sheetName val="Customize Your Purchase Order"/>
      <sheetName val="Cost Data"/>
      <sheetName val="Material"/>
      <sheetName val="Main Sum (Hotel &amp; Residences)"/>
      <sheetName val="2_3_1 อาคาร"/>
      <sheetName val="EXF"/>
      <sheetName val="Progress-All"/>
      <sheetName val="cov-estim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>
        <row r="1">
          <cell r="A1" t="str">
            <v>DLS(Thailand)Ltd.</v>
          </cell>
        </row>
        <row r="3">
          <cell r="A3" t="str">
            <v>ZEN   WORLD, BANGKOK</v>
          </cell>
        </row>
        <row r="4">
          <cell r="A4" t="str">
            <v>MAIN BUILDING WORKS  (S&amp;A)</v>
          </cell>
        </row>
        <row r="5">
          <cell r="A5" t="str">
            <v xml:space="preserve">SCHEDULE  No.  10    :    BUILDING  MANAGEMENT  </v>
          </cell>
        </row>
        <row r="7">
          <cell r="G7" t="str">
            <v>UNIT   RATE</v>
          </cell>
        </row>
        <row r="8">
          <cell r="A8" t="str">
            <v>Item</v>
          </cell>
          <cell r="C8" t="str">
            <v>Description  of   Work</v>
          </cell>
          <cell r="D8" t="str">
            <v>Unit</v>
          </cell>
          <cell r="E8" t="str">
            <v>QTY.</v>
          </cell>
          <cell r="J8" t="str">
            <v>AMOUNT</v>
          </cell>
        </row>
        <row r="9">
          <cell r="G9" t="str">
            <v>Material</v>
          </cell>
          <cell r="H9" t="str">
            <v>Labour</v>
          </cell>
          <cell r="I9" t="str">
            <v>Total</v>
          </cell>
          <cell r="J9" t="str">
            <v>(THBaht)</v>
          </cell>
        </row>
        <row r="11">
          <cell r="A11" t="str">
            <v>1.</v>
          </cell>
          <cell r="C11" t="str">
            <v>BUILDING MANAGEMENT</v>
          </cell>
        </row>
        <row r="12">
          <cell r="C12" t="str">
            <v>จำนวน ร.ป.ภ. ที่อยู่ประจำในพื้นที่ก่อสร้าง</v>
          </cell>
        </row>
        <row r="13">
          <cell r="C13" t="str">
            <v>(ไม่รวมพื้นที่ของผู้รับเหมา)</v>
          </cell>
        </row>
        <row r="14">
          <cell r="C14" t="str">
            <v>พื่นที่ส่วน CDS : CPN = 50:50</v>
          </cell>
        </row>
        <row r="15">
          <cell r="A15" t="str">
            <v>A</v>
          </cell>
          <cell r="C15" t="str">
            <v>เดือน 8 กลางวัน 8.00 น. - 20.00 น.</v>
          </cell>
          <cell r="D15" t="str">
            <v>No</v>
          </cell>
          <cell r="E15">
            <v>3</v>
          </cell>
          <cell r="G15">
            <v>0</v>
          </cell>
          <cell r="H15">
            <v>11000</v>
          </cell>
          <cell r="I15">
            <v>11000</v>
          </cell>
          <cell r="J15">
            <v>33000</v>
          </cell>
        </row>
        <row r="16">
          <cell r="A16" t="str">
            <v>B</v>
          </cell>
          <cell r="C16" t="str">
            <v>เดือน 8 กลางคืน 20.00 น. - 8.00 น.</v>
          </cell>
          <cell r="D16" t="str">
            <v>No</v>
          </cell>
          <cell r="E16">
            <v>3</v>
          </cell>
          <cell r="G16">
            <v>0</v>
          </cell>
          <cell r="H16">
            <v>11000</v>
          </cell>
          <cell r="I16">
            <v>11000</v>
          </cell>
          <cell r="J16">
            <v>33000</v>
          </cell>
        </row>
        <row r="17">
          <cell r="A17" t="str">
            <v>C</v>
          </cell>
          <cell r="C17" t="str">
            <v>เดือน 9 กลางวัน 8.00 น. - 20.00 น.</v>
          </cell>
          <cell r="D17" t="str">
            <v>No</v>
          </cell>
          <cell r="E17">
            <v>3</v>
          </cell>
          <cell r="G17">
            <v>0</v>
          </cell>
          <cell r="H17">
            <v>11000</v>
          </cell>
          <cell r="I17">
            <v>11000</v>
          </cell>
          <cell r="J17">
            <v>33000</v>
          </cell>
        </row>
        <row r="18">
          <cell r="A18" t="str">
            <v>D</v>
          </cell>
          <cell r="C18" t="str">
            <v>เดือน 9 กลางคืน 20.00 น. - 8.00 น.</v>
          </cell>
          <cell r="D18" t="str">
            <v>No</v>
          </cell>
          <cell r="E18">
            <v>3</v>
          </cell>
          <cell r="G18">
            <v>0</v>
          </cell>
          <cell r="H18">
            <v>11000</v>
          </cell>
          <cell r="I18">
            <v>11000</v>
          </cell>
          <cell r="J18">
            <v>33000</v>
          </cell>
        </row>
        <row r="19">
          <cell r="A19" t="str">
            <v>E</v>
          </cell>
          <cell r="C19" t="str">
            <v>เดือน 10 กลางวัน 8.00 น. - 20.00 น.</v>
          </cell>
          <cell r="D19" t="str">
            <v>No</v>
          </cell>
          <cell r="E19">
            <v>4</v>
          </cell>
          <cell r="G19">
            <v>0</v>
          </cell>
          <cell r="H19">
            <v>11000</v>
          </cell>
          <cell r="I19">
            <v>11000</v>
          </cell>
          <cell r="J19">
            <v>44000</v>
          </cell>
        </row>
        <row r="20">
          <cell r="A20" t="str">
            <v>F</v>
          </cell>
          <cell r="C20" t="str">
            <v>เดือน 10 กลางคืน 20.00 น. - 8.00 น.</v>
          </cell>
          <cell r="D20" t="str">
            <v>No</v>
          </cell>
          <cell r="E20">
            <v>4</v>
          </cell>
          <cell r="G20">
            <v>0</v>
          </cell>
          <cell r="H20">
            <v>11000</v>
          </cell>
          <cell r="I20">
            <v>11000</v>
          </cell>
          <cell r="J20">
            <v>44000</v>
          </cell>
        </row>
        <row r="21">
          <cell r="A21" t="str">
            <v>G</v>
          </cell>
          <cell r="C21" t="str">
            <v>เดือน 11 กลางวัน 8.00 น. - 20.00 น.</v>
          </cell>
          <cell r="D21" t="str">
            <v>No</v>
          </cell>
          <cell r="E21">
            <v>5</v>
          </cell>
          <cell r="G21">
            <v>0</v>
          </cell>
          <cell r="H21">
            <v>11000</v>
          </cell>
          <cell r="I21">
            <v>11000</v>
          </cell>
          <cell r="J21">
            <v>55000</v>
          </cell>
        </row>
        <row r="22">
          <cell r="A22" t="str">
            <v>H</v>
          </cell>
          <cell r="C22" t="str">
            <v>เดือน 11 กลางคืน 20.00 น. - 8.00 น.</v>
          </cell>
          <cell r="D22" t="str">
            <v>No</v>
          </cell>
          <cell r="E22">
            <v>5</v>
          </cell>
          <cell r="G22">
            <v>0</v>
          </cell>
          <cell r="H22">
            <v>11000</v>
          </cell>
          <cell r="I22">
            <v>11000</v>
          </cell>
          <cell r="J22">
            <v>55000</v>
          </cell>
        </row>
        <row r="23">
          <cell r="A23" t="str">
            <v>I</v>
          </cell>
          <cell r="C23" t="str">
            <v>เดือน 12 กลางวัน 8.00 น. - 20.00 น.</v>
          </cell>
          <cell r="D23" t="str">
            <v>No</v>
          </cell>
          <cell r="E23">
            <v>10</v>
          </cell>
          <cell r="G23">
            <v>0</v>
          </cell>
          <cell r="H23">
            <v>11000</v>
          </cell>
          <cell r="I23">
            <v>11000</v>
          </cell>
          <cell r="J23">
            <v>110000</v>
          </cell>
        </row>
        <row r="24">
          <cell r="A24" t="str">
            <v>J</v>
          </cell>
          <cell r="C24" t="str">
            <v>เดือน 12 กลางคืน 20.00 น. - 8.00 น.</v>
          </cell>
          <cell r="D24" t="str">
            <v>No</v>
          </cell>
          <cell r="E24">
            <v>10</v>
          </cell>
          <cell r="G24">
            <v>0</v>
          </cell>
          <cell r="H24">
            <v>11000</v>
          </cell>
          <cell r="I24">
            <v>11000</v>
          </cell>
          <cell r="J24">
            <v>110000</v>
          </cell>
        </row>
        <row r="25">
          <cell r="C25" t="str">
            <v>พื่นที่ส่วน CDS</v>
          </cell>
        </row>
        <row r="26">
          <cell r="A26" t="str">
            <v>K</v>
          </cell>
          <cell r="C26" t="str">
            <v>เดือน 1 กลางวัน 8.00 น. - 20.00 น.</v>
          </cell>
          <cell r="D26" t="str">
            <v>No</v>
          </cell>
          <cell r="E26">
            <v>20</v>
          </cell>
          <cell r="G26">
            <v>0</v>
          </cell>
          <cell r="H26">
            <v>11000</v>
          </cell>
          <cell r="I26">
            <v>11000</v>
          </cell>
          <cell r="J26">
            <v>220000</v>
          </cell>
        </row>
        <row r="27">
          <cell r="A27" t="str">
            <v>L</v>
          </cell>
          <cell r="C27" t="str">
            <v>เดือน 1 กลางคืน 20.00 น. - 8.00 น.</v>
          </cell>
          <cell r="D27" t="str">
            <v>No</v>
          </cell>
          <cell r="E27">
            <v>20</v>
          </cell>
          <cell r="G27">
            <v>0</v>
          </cell>
          <cell r="H27">
            <v>11000</v>
          </cell>
          <cell r="I27">
            <v>11000</v>
          </cell>
          <cell r="J27">
            <v>220000</v>
          </cell>
        </row>
        <row r="28">
          <cell r="A28" t="str">
            <v>M</v>
          </cell>
          <cell r="C28" t="str">
            <v>เดือน 2 กลางวัน 8.00 น. - 20.00 น.</v>
          </cell>
          <cell r="D28" t="str">
            <v>No</v>
          </cell>
          <cell r="E28">
            <v>20</v>
          </cell>
          <cell r="G28">
            <v>0</v>
          </cell>
          <cell r="H28">
            <v>11000</v>
          </cell>
          <cell r="I28">
            <v>11000</v>
          </cell>
          <cell r="J28">
            <v>220000</v>
          </cell>
        </row>
        <row r="29">
          <cell r="A29" t="str">
            <v>N</v>
          </cell>
          <cell r="C29" t="str">
            <v>เดือน 2 กลางคืน 20.00 น. - 8.00 น.</v>
          </cell>
          <cell r="D29" t="str">
            <v>No</v>
          </cell>
          <cell r="E29">
            <v>20</v>
          </cell>
          <cell r="G29">
            <v>0</v>
          </cell>
          <cell r="H29">
            <v>11000</v>
          </cell>
          <cell r="I29">
            <v>11000</v>
          </cell>
          <cell r="J29">
            <v>220000</v>
          </cell>
        </row>
        <row r="30">
          <cell r="A30" t="str">
            <v>O</v>
          </cell>
          <cell r="C30" t="str">
            <v>เดือน 3 กลางวัน 8.00 น. - 20.00 น.</v>
          </cell>
          <cell r="D30" t="str">
            <v>No</v>
          </cell>
          <cell r="E30">
            <v>20</v>
          </cell>
          <cell r="G30">
            <v>0</v>
          </cell>
          <cell r="H30">
            <v>11000</v>
          </cell>
          <cell r="I30">
            <v>11000</v>
          </cell>
          <cell r="J30">
            <v>220000</v>
          </cell>
        </row>
        <row r="31">
          <cell r="A31" t="str">
            <v>P</v>
          </cell>
          <cell r="C31" t="str">
            <v>เดือน 3 กลางคืน 20.00 น. - 8.00 น.</v>
          </cell>
          <cell r="D31" t="str">
            <v>No</v>
          </cell>
          <cell r="E31">
            <v>20</v>
          </cell>
          <cell r="G31">
            <v>0</v>
          </cell>
          <cell r="H31">
            <v>11000</v>
          </cell>
          <cell r="I31">
            <v>11000</v>
          </cell>
          <cell r="J31">
            <v>220000</v>
          </cell>
        </row>
        <row r="32">
          <cell r="A32" t="str">
            <v>Q</v>
          </cell>
          <cell r="C32" t="str">
            <v>เดือน 4 กลางวัน 8.00 น. - 20.00 น.</v>
          </cell>
          <cell r="D32" t="str">
            <v>No</v>
          </cell>
          <cell r="E32">
            <v>20</v>
          </cell>
          <cell r="G32">
            <v>0</v>
          </cell>
          <cell r="H32">
            <v>11000</v>
          </cell>
          <cell r="I32">
            <v>11000</v>
          </cell>
          <cell r="J32">
            <v>220000</v>
          </cell>
        </row>
        <row r="33">
          <cell r="A33" t="str">
            <v>R</v>
          </cell>
          <cell r="C33" t="str">
            <v>เดือน 4 กลางคืน 20.00 น. - 8.00 น.</v>
          </cell>
          <cell r="D33" t="str">
            <v>No</v>
          </cell>
          <cell r="E33">
            <v>20</v>
          </cell>
          <cell r="G33">
            <v>0</v>
          </cell>
          <cell r="H33">
            <v>11000</v>
          </cell>
          <cell r="I33">
            <v>11000</v>
          </cell>
          <cell r="J33">
            <v>220000</v>
          </cell>
        </row>
        <row r="34">
          <cell r="A34" t="str">
            <v>S</v>
          </cell>
          <cell r="C34" t="str">
            <v>เดือน 5 กลางวัน 8.00 น. - 20.00 น.</v>
          </cell>
          <cell r="D34" t="str">
            <v>No</v>
          </cell>
          <cell r="E34">
            <v>20</v>
          </cell>
          <cell r="G34">
            <v>0</v>
          </cell>
          <cell r="H34">
            <v>11000</v>
          </cell>
          <cell r="I34">
            <v>11000</v>
          </cell>
          <cell r="J34">
            <v>220000</v>
          </cell>
        </row>
        <row r="35">
          <cell r="A35" t="str">
            <v>T</v>
          </cell>
          <cell r="C35" t="str">
            <v>เดือน 5 กลางคืน 20.00 น. - 8.00 น.</v>
          </cell>
          <cell r="D35" t="str">
            <v>No</v>
          </cell>
          <cell r="E35">
            <v>20</v>
          </cell>
          <cell r="G35">
            <v>0</v>
          </cell>
          <cell r="H35">
            <v>11000</v>
          </cell>
          <cell r="I35">
            <v>11000</v>
          </cell>
          <cell r="J35">
            <v>220000</v>
          </cell>
        </row>
        <row r="36">
          <cell r="A36" t="str">
            <v>U</v>
          </cell>
          <cell r="C36" t="str">
            <v>เดือน 6 กลางวัน 8.00 น. - 20.00 น.</v>
          </cell>
          <cell r="D36" t="str">
            <v>No</v>
          </cell>
          <cell r="E36">
            <v>20</v>
          </cell>
          <cell r="G36">
            <v>0</v>
          </cell>
          <cell r="H36">
            <v>11000</v>
          </cell>
          <cell r="I36">
            <v>11000</v>
          </cell>
          <cell r="J36">
            <v>220000</v>
          </cell>
        </row>
        <row r="37">
          <cell r="A37" t="str">
            <v>V</v>
          </cell>
          <cell r="C37" t="str">
            <v>เดือน 6 กลางคืน 20.00 น. - 8.00 น.</v>
          </cell>
          <cell r="D37" t="str">
            <v>No</v>
          </cell>
          <cell r="E37">
            <v>20</v>
          </cell>
          <cell r="G37">
            <v>0</v>
          </cell>
          <cell r="H37">
            <v>11000</v>
          </cell>
          <cell r="I37">
            <v>11000</v>
          </cell>
          <cell r="J37">
            <v>220000</v>
          </cell>
        </row>
        <row r="38">
          <cell r="A38" t="str">
            <v>W</v>
          </cell>
          <cell r="C38" t="str">
            <v>เดือน 7 กลางวัน 8.00 น. - 20.00 น.</v>
          </cell>
          <cell r="D38" t="str">
            <v>No</v>
          </cell>
          <cell r="E38">
            <v>20</v>
          </cell>
          <cell r="G38">
            <v>0</v>
          </cell>
          <cell r="H38">
            <v>11000</v>
          </cell>
          <cell r="I38">
            <v>11000</v>
          </cell>
          <cell r="J38">
            <v>220000</v>
          </cell>
        </row>
        <row r="39">
          <cell r="A39" t="str">
            <v>X</v>
          </cell>
          <cell r="C39" t="str">
            <v>เดือน 7 กลางคืน 20.00 น. - 8.00 น.</v>
          </cell>
          <cell r="D39" t="str">
            <v>No</v>
          </cell>
          <cell r="E39">
            <v>20</v>
          </cell>
          <cell r="G39">
            <v>0</v>
          </cell>
          <cell r="H39">
            <v>11000</v>
          </cell>
          <cell r="I39">
            <v>11000</v>
          </cell>
          <cell r="J39">
            <v>220000</v>
          </cell>
        </row>
        <row r="40">
          <cell r="A40" t="str">
            <v>Y</v>
          </cell>
          <cell r="C40" t="str">
            <v>เดือน 8 กลางวัน 8.00 น. - 20.00 น.</v>
          </cell>
          <cell r="D40" t="str">
            <v>No</v>
          </cell>
          <cell r="E40">
            <v>20</v>
          </cell>
          <cell r="G40">
            <v>0</v>
          </cell>
          <cell r="H40">
            <v>11000</v>
          </cell>
          <cell r="I40">
            <v>11000</v>
          </cell>
          <cell r="J40">
            <v>220000</v>
          </cell>
        </row>
        <row r="41">
          <cell r="A41" t="str">
            <v>Z</v>
          </cell>
          <cell r="C41" t="str">
            <v>เดือน 8 กลางคืน 20.00 น. - 8.00 น.</v>
          </cell>
          <cell r="D41" t="str">
            <v>No</v>
          </cell>
          <cell r="E41">
            <v>20</v>
          </cell>
          <cell r="G41">
            <v>0</v>
          </cell>
          <cell r="H41">
            <v>11000</v>
          </cell>
          <cell r="I41">
            <v>11000</v>
          </cell>
          <cell r="J41">
            <v>220000</v>
          </cell>
        </row>
        <row r="42">
          <cell r="A42" t="str">
            <v>A1</v>
          </cell>
          <cell r="C42" t="str">
            <v>เดือน 9 กลางวัน 8.00 น. - 20.00 น.</v>
          </cell>
          <cell r="D42" t="str">
            <v>No</v>
          </cell>
          <cell r="E42">
            <v>20</v>
          </cell>
          <cell r="G42">
            <v>0</v>
          </cell>
          <cell r="H42">
            <v>11000</v>
          </cell>
          <cell r="I42">
            <v>11000</v>
          </cell>
          <cell r="J42">
            <v>220000</v>
          </cell>
        </row>
        <row r="43">
          <cell r="A43" t="str">
            <v>B1</v>
          </cell>
          <cell r="C43" t="str">
            <v>เดือน 9 กลางคืน 20.00 น. - 8.00 น.</v>
          </cell>
          <cell r="D43" t="str">
            <v>No</v>
          </cell>
          <cell r="E43">
            <v>20</v>
          </cell>
          <cell r="G43">
            <v>0</v>
          </cell>
          <cell r="H43">
            <v>11000</v>
          </cell>
          <cell r="I43">
            <v>11000</v>
          </cell>
          <cell r="J43">
            <v>220000</v>
          </cell>
        </row>
        <row r="46">
          <cell r="C46" t="str">
            <v>Total   Carried   to   Summary</v>
          </cell>
          <cell r="E46">
            <v>410</v>
          </cell>
          <cell r="J46">
            <v>4510000</v>
          </cell>
        </row>
        <row r="49">
          <cell r="A49" t="str">
            <v>2.</v>
          </cell>
          <cell r="C49" t="str">
            <v>Material Lift</v>
          </cell>
        </row>
        <row r="51">
          <cell r="C51" t="str">
            <v>Material Lift ชั่วคราว พร้อมคนขับ Lift</v>
          </cell>
          <cell r="D51" t="str">
            <v>Set</v>
          </cell>
          <cell r="E51">
            <v>2</v>
          </cell>
          <cell r="G51">
            <v>1650000</v>
          </cell>
          <cell r="H51">
            <v>672000</v>
          </cell>
          <cell r="I51">
            <v>2322000</v>
          </cell>
          <cell r="J51">
            <v>4644000</v>
          </cell>
        </row>
        <row r="52">
          <cell r="C52" t="str">
            <v xml:space="preserve"> ( ตามเอกสารประกวดราคา “ภาคผนวก 7”)</v>
          </cell>
        </row>
        <row r="60">
          <cell r="C60" t="str">
            <v>Total   Carried   to   Summary</v>
          </cell>
          <cell r="J60">
            <v>4644000</v>
          </cell>
        </row>
        <row r="64">
          <cell r="C64" t="str">
            <v>S U M M A R Y</v>
          </cell>
        </row>
        <row r="67">
          <cell r="A67" t="str">
            <v>1.</v>
          </cell>
          <cell r="C67" t="str">
            <v>BUILDING MANAGEMENT</v>
          </cell>
          <cell r="J67">
            <v>4510000</v>
          </cell>
        </row>
        <row r="68">
          <cell r="C68" t="str">
            <v>( From  Page  :  S5/   )</v>
          </cell>
        </row>
        <row r="71">
          <cell r="A71" t="str">
            <v>2.</v>
          </cell>
          <cell r="C71" t="str">
            <v>Material Lift</v>
          </cell>
          <cell r="J71">
            <v>4644000</v>
          </cell>
        </row>
        <row r="72">
          <cell r="C72" t="str">
            <v>( From  Page  :  S5/   )</v>
          </cell>
        </row>
      </sheetData>
      <sheetData sheetId="12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/>
      <sheetData sheetId="11">
        <row r="1">
          <cell r="A1" t="str">
            <v>DLS(Thailand)Ltd.</v>
          </cell>
        </row>
        <row r="3">
          <cell r="A3" t="str">
            <v>ZEN WORLD, BANGKOK</v>
          </cell>
        </row>
        <row r="4">
          <cell r="A4" t="str">
            <v>MAIN BUILDING WORKS  (S&amp;A)</v>
          </cell>
        </row>
        <row r="6">
          <cell r="A6" t="str">
            <v xml:space="preserve">SCHEDULE  No.  10    :    BUILDING  MANAGEMENT  </v>
          </cell>
        </row>
        <row r="8">
          <cell r="G8" t="str">
            <v>UNIT   RATE</v>
          </cell>
        </row>
        <row r="9">
          <cell r="A9" t="str">
            <v>Item</v>
          </cell>
          <cell r="C9" t="str">
            <v>Description  of   Work</v>
          </cell>
          <cell r="D9" t="str">
            <v>Unit</v>
          </cell>
          <cell r="E9" t="str">
            <v>QTY.</v>
          </cell>
          <cell r="J9" t="str">
            <v>AMOUNT</v>
          </cell>
        </row>
        <row r="10">
          <cell r="G10" t="str">
            <v>Material</v>
          </cell>
          <cell r="H10" t="str">
            <v>Labour</v>
          </cell>
          <cell r="I10" t="str">
            <v>Total</v>
          </cell>
          <cell r="J10" t="str">
            <v>(THBaht)</v>
          </cell>
        </row>
        <row r="12">
          <cell r="A12" t="str">
            <v>1.</v>
          </cell>
          <cell r="C12" t="str">
            <v>BUILDING MANAGEMENT</v>
          </cell>
        </row>
        <row r="13">
          <cell r="C13" t="str">
            <v>จำนวน ร.ป.ภ. ที่อยู่ประจำในพื้นที่ก่อสร้าง</v>
          </cell>
        </row>
        <row r="14">
          <cell r="C14" t="str">
            <v>(ไม่รวมพื้นที่ของผู้รับเหมา)</v>
          </cell>
        </row>
        <row r="15">
          <cell r="C15" t="str">
            <v>พื่นที่ส่วน CDS : CPN = 50:50</v>
          </cell>
        </row>
        <row r="16">
          <cell r="A16" t="str">
            <v>A</v>
          </cell>
          <cell r="C16" t="str">
            <v>เดือน 8 กลางวัน 8.00 น. - 20.00 น.</v>
          </cell>
          <cell r="D16" t="str">
            <v>No</v>
          </cell>
          <cell r="E16">
            <v>3</v>
          </cell>
          <cell r="G16">
            <v>0</v>
          </cell>
          <cell r="H16">
            <v>11913</v>
          </cell>
          <cell r="I16">
            <v>11913</v>
          </cell>
          <cell r="J16">
            <v>35739</v>
          </cell>
        </row>
        <row r="17">
          <cell r="A17" t="str">
            <v>B</v>
          </cell>
          <cell r="C17" t="str">
            <v>เดือน 8 กลางคืน 20.00 น. - 8.00 น.</v>
          </cell>
          <cell r="D17" t="str">
            <v>No</v>
          </cell>
          <cell r="E17">
            <v>3</v>
          </cell>
          <cell r="G17">
            <v>0</v>
          </cell>
          <cell r="H17">
            <v>11913</v>
          </cell>
          <cell r="I17">
            <v>11913</v>
          </cell>
          <cell r="J17">
            <v>35739</v>
          </cell>
        </row>
        <row r="18">
          <cell r="A18" t="str">
            <v>C</v>
          </cell>
          <cell r="C18" t="str">
            <v>เดือน 9 กลางวัน 8.00 น. - 20.00 น.</v>
          </cell>
          <cell r="D18" t="str">
            <v>No</v>
          </cell>
          <cell r="E18">
            <v>3</v>
          </cell>
          <cell r="G18">
            <v>0</v>
          </cell>
          <cell r="H18">
            <v>11913</v>
          </cell>
          <cell r="I18">
            <v>11913</v>
          </cell>
          <cell r="J18">
            <v>35739</v>
          </cell>
        </row>
        <row r="19">
          <cell r="A19" t="str">
            <v>D</v>
          </cell>
          <cell r="C19" t="str">
            <v>เดือน 9 กลางคืน 20.00 น. - 8.00 น.</v>
          </cell>
          <cell r="D19" t="str">
            <v>No</v>
          </cell>
          <cell r="E19">
            <v>3</v>
          </cell>
          <cell r="G19">
            <v>0</v>
          </cell>
          <cell r="H19">
            <v>11913</v>
          </cell>
          <cell r="I19">
            <v>11913</v>
          </cell>
          <cell r="J19">
            <v>35739</v>
          </cell>
        </row>
        <row r="20">
          <cell r="A20" t="str">
            <v>E</v>
          </cell>
          <cell r="C20" t="str">
            <v>เดือน 10 กลางวัน 8.00 น. - 20.00 น.</v>
          </cell>
          <cell r="D20" t="str">
            <v>No</v>
          </cell>
          <cell r="E20">
            <v>4</v>
          </cell>
          <cell r="G20">
            <v>0</v>
          </cell>
          <cell r="H20">
            <v>11913</v>
          </cell>
          <cell r="I20">
            <v>11913</v>
          </cell>
          <cell r="J20">
            <v>47652</v>
          </cell>
        </row>
        <row r="21">
          <cell r="A21" t="str">
            <v>F</v>
          </cell>
          <cell r="C21" t="str">
            <v>เดือน 10 กลางคืน 20.00 น. - 8.00 น.</v>
          </cell>
          <cell r="D21" t="str">
            <v>No</v>
          </cell>
          <cell r="E21">
            <v>4</v>
          </cell>
          <cell r="G21">
            <v>0</v>
          </cell>
          <cell r="H21">
            <v>11913</v>
          </cell>
          <cell r="I21">
            <v>11913</v>
          </cell>
          <cell r="J21">
            <v>47652</v>
          </cell>
        </row>
        <row r="22">
          <cell r="A22" t="str">
            <v>G</v>
          </cell>
          <cell r="C22" t="str">
            <v>เดือน 11 กลางวัน 8.00 น. - 20.00 น.</v>
          </cell>
          <cell r="D22" t="str">
            <v>No</v>
          </cell>
          <cell r="E22">
            <v>5</v>
          </cell>
          <cell r="G22">
            <v>0</v>
          </cell>
          <cell r="H22">
            <v>11913</v>
          </cell>
          <cell r="I22">
            <v>11913</v>
          </cell>
          <cell r="J22">
            <v>59565</v>
          </cell>
        </row>
        <row r="23">
          <cell r="A23" t="str">
            <v>H</v>
          </cell>
          <cell r="C23" t="str">
            <v>เดือน 11 กลางคืน 20.00 น. - 8.00 น.</v>
          </cell>
          <cell r="D23" t="str">
            <v>No</v>
          </cell>
          <cell r="E23">
            <v>5</v>
          </cell>
          <cell r="G23">
            <v>0</v>
          </cell>
          <cell r="H23">
            <v>11913</v>
          </cell>
          <cell r="I23">
            <v>11913</v>
          </cell>
          <cell r="J23">
            <v>59565</v>
          </cell>
        </row>
        <row r="24">
          <cell r="A24" t="str">
            <v>I</v>
          </cell>
          <cell r="C24" t="str">
            <v>เดือน 12 กลางวัน 8.00 น. - 20.00 น.</v>
          </cell>
          <cell r="D24" t="str">
            <v>No</v>
          </cell>
          <cell r="E24">
            <v>10</v>
          </cell>
          <cell r="G24">
            <v>0</v>
          </cell>
          <cell r="H24">
            <v>11913</v>
          </cell>
          <cell r="I24">
            <v>11913</v>
          </cell>
          <cell r="J24">
            <v>119130</v>
          </cell>
        </row>
        <row r="25">
          <cell r="A25" t="str">
            <v>J</v>
          </cell>
          <cell r="C25" t="str">
            <v>เดือน 12 กลางคืน 20.00 น. - 8.00 น.</v>
          </cell>
          <cell r="D25" t="str">
            <v>No</v>
          </cell>
          <cell r="E25">
            <v>10</v>
          </cell>
          <cell r="G25">
            <v>0</v>
          </cell>
          <cell r="H25">
            <v>11913</v>
          </cell>
          <cell r="I25">
            <v>11913</v>
          </cell>
          <cell r="J25">
            <v>119130</v>
          </cell>
        </row>
        <row r="26">
          <cell r="C26" t="str">
            <v>พื่นที่ส่วน CDS</v>
          </cell>
        </row>
        <row r="27">
          <cell r="A27" t="str">
            <v>K</v>
          </cell>
          <cell r="C27" t="str">
            <v>เดือน 1 กลางวัน 8.00 น. - 20.00 น.</v>
          </cell>
          <cell r="D27" t="str">
            <v>No</v>
          </cell>
          <cell r="E27">
            <v>20</v>
          </cell>
          <cell r="G27">
            <v>0</v>
          </cell>
          <cell r="H27">
            <v>11913</v>
          </cell>
          <cell r="I27">
            <v>11913</v>
          </cell>
          <cell r="J27">
            <v>238260</v>
          </cell>
        </row>
        <row r="28">
          <cell r="A28" t="str">
            <v>L</v>
          </cell>
          <cell r="C28" t="str">
            <v>เดือน 1 กลางคืน 20.00 น. - 8.00 น.</v>
          </cell>
          <cell r="D28" t="str">
            <v>No</v>
          </cell>
          <cell r="E28">
            <v>20</v>
          </cell>
          <cell r="G28">
            <v>0</v>
          </cell>
          <cell r="H28">
            <v>11913</v>
          </cell>
          <cell r="I28">
            <v>11913</v>
          </cell>
          <cell r="J28">
            <v>238260</v>
          </cell>
        </row>
        <row r="29">
          <cell r="A29" t="str">
            <v>M</v>
          </cell>
          <cell r="C29" t="str">
            <v>เดือน 2 กลางวัน 8.00 น. - 20.00 น.</v>
          </cell>
          <cell r="D29" t="str">
            <v>No</v>
          </cell>
          <cell r="E29">
            <v>20</v>
          </cell>
          <cell r="G29">
            <v>0</v>
          </cell>
          <cell r="H29">
            <v>11913</v>
          </cell>
          <cell r="I29">
            <v>11913</v>
          </cell>
          <cell r="J29">
            <v>238260</v>
          </cell>
        </row>
        <row r="30">
          <cell r="A30" t="str">
            <v>N</v>
          </cell>
          <cell r="C30" t="str">
            <v>เดือน 2 กลางคืน 20.00 น. - 8.00 น.</v>
          </cell>
          <cell r="D30" t="str">
            <v>No</v>
          </cell>
          <cell r="E30">
            <v>20</v>
          </cell>
          <cell r="G30">
            <v>0</v>
          </cell>
          <cell r="H30">
            <v>11913</v>
          </cell>
          <cell r="I30">
            <v>11913</v>
          </cell>
          <cell r="J30">
            <v>238260</v>
          </cell>
        </row>
        <row r="31">
          <cell r="A31" t="str">
            <v>O</v>
          </cell>
          <cell r="C31" t="str">
            <v>เดือน 3 กลางวัน 8.00 น. - 20.00 น.</v>
          </cell>
          <cell r="D31" t="str">
            <v>No</v>
          </cell>
          <cell r="E31">
            <v>20</v>
          </cell>
          <cell r="G31">
            <v>0</v>
          </cell>
          <cell r="H31">
            <v>11913</v>
          </cell>
          <cell r="I31">
            <v>11913</v>
          </cell>
          <cell r="J31">
            <v>238260</v>
          </cell>
        </row>
        <row r="32">
          <cell r="A32" t="str">
            <v>P</v>
          </cell>
          <cell r="C32" t="str">
            <v>เดือน 3 กลางคืน 20.00 น. - 8.00 น.</v>
          </cell>
          <cell r="D32" t="str">
            <v>No</v>
          </cell>
          <cell r="E32">
            <v>20</v>
          </cell>
          <cell r="G32">
            <v>0</v>
          </cell>
          <cell r="H32">
            <v>11913</v>
          </cell>
          <cell r="I32">
            <v>11913</v>
          </cell>
          <cell r="J32">
            <v>238260</v>
          </cell>
        </row>
        <row r="33">
          <cell r="A33" t="str">
            <v>Q</v>
          </cell>
          <cell r="C33" t="str">
            <v>เดือน 4 กลางวัน 8.00 น. - 20.00 น.</v>
          </cell>
          <cell r="D33" t="str">
            <v>No</v>
          </cell>
          <cell r="E33">
            <v>20</v>
          </cell>
          <cell r="G33">
            <v>0</v>
          </cell>
          <cell r="H33">
            <v>11913</v>
          </cell>
          <cell r="I33">
            <v>11913</v>
          </cell>
          <cell r="J33">
            <v>238260</v>
          </cell>
        </row>
        <row r="34">
          <cell r="A34" t="str">
            <v>R</v>
          </cell>
          <cell r="C34" t="str">
            <v>เดือน 4 กลางคืน 20.00 น. - 8.00 น.</v>
          </cell>
          <cell r="D34" t="str">
            <v>No</v>
          </cell>
          <cell r="E34">
            <v>20</v>
          </cell>
          <cell r="G34">
            <v>0</v>
          </cell>
          <cell r="H34">
            <v>11913</v>
          </cell>
          <cell r="I34">
            <v>11913</v>
          </cell>
          <cell r="J34">
            <v>238260</v>
          </cell>
        </row>
        <row r="35">
          <cell r="A35" t="str">
            <v>S</v>
          </cell>
          <cell r="C35" t="str">
            <v>เดือน 5 กลางวัน 8.00 น. - 20.00 น.</v>
          </cell>
          <cell r="D35" t="str">
            <v>No</v>
          </cell>
          <cell r="E35">
            <v>20</v>
          </cell>
          <cell r="G35">
            <v>0</v>
          </cell>
          <cell r="H35">
            <v>11913</v>
          </cell>
          <cell r="I35">
            <v>11913</v>
          </cell>
          <cell r="J35">
            <v>238260</v>
          </cell>
        </row>
        <row r="36">
          <cell r="A36" t="str">
            <v>T</v>
          </cell>
          <cell r="C36" t="str">
            <v>เดือน 5 กลางคืน 20.00 น. - 8.00 น.</v>
          </cell>
          <cell r="D36" t="str">
            <v>No</v>
          </cell>
          <cell r="E36">
            <v>20</v>
          </cell>
          <cell r="G36">
            <v>0</v>
          </cell>
          <cell r="H36">
            <v>11913</v>
          </cell>
          <cell r="I36">
            <v>11913</v>
          </cell>
          <cell r="J36">
            <v>238260</v>
          </cell>
        </row>
        <row r="37">
          <cell r="A37" t="str">
            <v>U</v>
          </cell>
          <cell r="C37" t="str">
            <v>เดือน 6 กลางวัน 8.00 น. - 20.00 น.</v>
          </cell>
          <cell r="D37" t="str">
            <v>No</v>
          </cell>
          <cell r="E37">
            <v>20</v>
          </cell>
          <cell r="G37">
            <v>0</v>
          </cell>
          <cell r="H37">
            <v>11913</v>
          </cell>
          <cell r="I37">
            <v>11913</v>
          </cell>
          <cell r="J37">
            <v>238260</v>
          </cell>
        </row>
        <row r="38">
          <cell r="A38" t="str">
            <v>V</v>
          </cell>
          <cell r="C38" t="str">
            <v>เดือน 6 กลางคืน 20.00 น. - 8.00 น.</v>
          </cell>
          <cell r="D38" t="str">
            <v>No</v>
          </cell>
          <cell r="E38">
            <v>20</v>
          </cell>
          <cell r="G38">
            <v>0</v>
          </cell>
          <cell r="H38">
            <v>11913</v>
          </cell>
          <cell r="I38">
            <v>11913</v>
          </cell>
          <cell r="J38">
            <v>238260</v>
          </cell>
        </row>
        <row r="39">
          <cell r="A39" t="str">
            <v>W</v>
          </cell>
          <cell r="C39" t="str">
            <v>เดือน 7 กลางวัน 8.00 น. - 20.00 น.</v>
          </cell>
          <cell r="D39" t="str">
            <v>No</v>
          </cell>
          <cell r="E39">
            <v>20</v>
          </cell>
          <cell r="G39">
            <v>0</v>
          </cell>
          <cell r="H39">
            <v>11913</v>
          </cell>
          <cell r="I39">
            <v>11913</v>
          </cell>
          <cell r="J39">
            <v>238260</v>
          </cell>
        </row>
        <row r="40">
          <cell r="A40" t="str">
            <v>X</v>
          </cell>
          <cell r="C40" t="str">
            <v>เดือน 7 กลางคืน 20.00 น. - 8.00 น.</v>
          </cell>
          <cell r="D40" t="str">
            <v>No</v>
          </cell>
          <cell r="E40">
            <v>20</v>
          </cell>
          <cell r="G40">
            <v>0</v>
          </cell>
          <cell r="H40">
            <v>11913</v>
          </cell>
          <cell r="I40">
            <v>11913</v>
          </cell>
          <cell r="J40">
            <v>238260</v>
          </cell>
        </row>
        <row r="41">
          <cell r="A41" t="str">
            <v>Y</v>
          </cell>
          <cell r="C41" t="str">
            <v>เดือน 8 กลางวัน 8.00 น. - 20.00 น.</v>
          </cell>
          <cell r="D41" t="str">
            <v>No</v>
          </cell>
          <cell r="E41">
            <v>20</v>
          </cell>
          <cell r="G41">
            <v>0</v>
          </cell>
          <cell r="H41">
            <v>11913</v>
          </cell>
          <cell r="I41">
            <v>11913</v>
          </cell>
          <cell r="J41">
            <v>238260</v>
          </cell>
        </row>
        <row r="42">
          <cell r="A42" t="str">
            <v>Z</v>
          </cell>
          <cell r="C42" t="str">
            <v>เดือน 8 กลางคืน 20.00 น. - 8.00 น.</v>
          </cell>
          <cell r="D42" t="str">
            <v>No</v>
          </cell>
          <cell r="E42">
            <v>20</v>
          </cell>
          <cell r="G42">
            <v>0</v>
          </cell>
          <cell r="H42">
            <v>11913</v>
          </cell>
          <cell r="I42">
            <v>11913</v>
          </cell>
          <cell r="J42">
            <v>238260</v>
          </cell>
        </row>
        <row r="43">
          <cell r="A43" t="str">
            <v>A1</v>
          </cell>
          <cell r="C43" t="str">
            <v>เดือน 9 กลางวัน 8.00 น. - 20.00 น.</v>
          </cell>
          <cell r="D43" t="str">
            <v>No</v>
          </cell>
          <cell r="E43">
            <v>20</v>
          </cell>
          <cell r="G43">
            <v>0</v>
          </cell>
          <cell r="H43">
            <v>11913</v>
          </cell>
          <cell r="I43">
            <v>11913</v>
          </cell>
          <cell r="J43">
            <v>238260</v>
          </cell>
        </row>
        <row r="44">
          <cell r="A44" t="str">
            <v>B1</v>
          </cell>
          <cell r="C44" t="str">
            <v>เดือน 9 กลางคืน 20.00 น. - 8.00 น.</v>
          </cell>
          <cell r="D44" t="str">
            <v>No</v>
          </cell>
          <cell r="E44">
            <v>20</v>
          </cell>
          <cell r="G44">
            <v>0</v>
          </cell>
          <cell r="H44">
            <v>11913</v>
          </cell>
          <cell r="I44">
            <v>11913</v>
          </cell>
          <cell r="J44">
            <v>238260</v>
          </cell>
        </row>
        <row r="47">
          <cell r="C47" t="str">
            <v>Total   Carried   to   Summary</v>
          </cell>
          <cell r="E47">
            <v>410</v>
          </cell>
          <cell r="J47">
            <v>4884330</v>
          </cell>
        </row>
        <row r="50">
          <cell r="A50" t="str">
            <v>2.</v>
          </cell>
          <cell r="C50" t="str">
            <v>Material Lift</v>
          </cell>
        </row>
        <row r="52">
          <cell r="A52" t="str">
            <v>A</v>
          </cell>
          <cell r="C52" t="str">
            <v>Material Lift ชั่วคราว พร้อมคนขับ Lift (Lift  2 No.)</v>
          </cell>
          <cell r="D52" t="str">
            <v>Month</v>
          </cell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 t="str">
            <v>Cancel</v>
          </cell>
        </row>
        <row r="53">
          <cell r="A53" t="str">
            <v>B</v>
          </cell>
          <cell r="C53" t="str">
            <v>Finger Scan</v>
          </cell>
          <cell r="D53" t="str">
            <v>Set</v>
          </cell>
          <cell r="E53">
            <v>22</v>
          </cell>
          <cell r="G53">
            <v>20800</v>
          </cell>
          <cell r="H53">
            <v>0</v>
          </cell>
          <cell r="I53">
            <v>20800</v>
          </cell>
          <cell r="J53">
            <v>457600</v>
          </cell>
        </row>
        <row r="54">
          <cell r="A54" t="str">
            <v>C</v>
          </cell>
          <cell r="C54" t="str">
            <v>Metal Detector</v>
          </cell>
          <cell r="D54" t="str">
            <v>Set</v>
          </cell>
          <cell r="E54">
            <v>2</v>
          </cell>
          <cell r="G54">
            <v>6656</v>
          </cell>
          <cell r="H54">
            <v>0</v>
          </cell>
          <cell r="I54">
            <v>6656</v>
          </cell>
          <cell r="J54">
            <v>13312</v>
          </cell>
        </row>
        <row r="61">
          <cell r="C61" t="str">
            <v>Total   Carried   to   Summary</v>
          </cell>
          <cell r="J61">
            <v>470912</v>
          </cell>
        </row>
        <row r="65">
          <cell r="C65" t="str">
            <v>S U M M A R Y</v>
          </cell>
        </row>
        <row r="68">
          <cell r="A68" t="str">
            <v>1.</v>
          </cell>
          <cell r="C68" t="str">
            <v>BUILDING MANAGEMENT</v>
          </cell>
          <cell r="J68">
            <v>4884330</v>
          </cell>
        </row>
        <row r="69">
          <cell r="C69" t="str">
            <v>( From  Page  :  S10/   )</v>
          </cell>
        </row>
        <row r="72">
          <cell r="A72" t="str">
            <v>2.</v>
          </cell>
          <cell r="C72" t="str">
            <v>Material Lift</v>
          </cell>
          <cell r="J72">
            <v>470912</v>
          </cell>
        </row>
        <row r="73">
          <cell r="C73" t="str">
            <v>( From  Page  :  S10/   )</v>
          </cell>
        </row>
      </sheetData>
      <sheetData sheetId="12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"/>
    </sheetNames>
    <sheetDataSet>
      <sheetData sheetId="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1P2 Cover"/>
      <sheetName val="Book 1 Summary"/>
      <sheetName val="Preliminaries"/>
      <sheetName val="Design"/>
      <sheetName val="Warranties Rate Only"/>
      <sheetName val="EXF"/>
      <sheetName val="List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otation"/>
      <sheetName val="Quotation (2)"/>
      <sheetName val="Quotation (3)"/>
      <sheetName val="Quotation (4)"/>
      <sheetName val="Quotation (5)"/>
      <sheetName val="Quotation (6)"/>
      <sheetName val="Quotation (7)"/>
      <sheetName val="Quotation (8)"/>
      <sheetName val="Quotation (9)"/>
      <sheetName val="Control"/>
      <sheetName val="Prog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คอนกรีต"/>
      <sheetName val="เหล็กเส้น"/>
      <sheetName val="Water Stop"/>
      <sheetName val="Water Stop (2)"/>
      <sheetName val="ขอราคาจามจุรี"/>
    </sheetNames>
    <definedNames>
      <definedName name="OWARI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"/>
      <sheetName val="ศูนย์การแพทย์"/>
      <sheetName val="หอพักผู้ป่วย"/>
      <sheetName val="อาคารบริการ"/>
      <sheetName val="สรศป"/>
      <sheetName val="FR"/>
      <sheetName val="Cost2"/>
      <sheetName val="Sheet1"/>
      <sheetName val="#REF"/>
      <sheetName val="封面 "/>
      <sheetName val="粉刷"/>
      <sheetName val="裝修"/>
      <sheetName val="風管工程"/>
      <sheetName val="合約價"/>
      <sheetName val="วัดใต้"/>
      <sheetName val="산근"/>
      <sheetName val="ราคาต่อหน่วย2-9"/>
      <sheetName val="รวมราคาทั้งสิ้น"/>
      <sheetName val="????"/>
      <sheetName val="_x0000__x0000__x0000__x0000__x0000_@_x001c__x0014__x0000__x0000__x0000__x0000__x0000__x0002__x0011__x0014__x0000__x0000__x0000__x0000__x0000_ñCe?_x0001__x0000__x0000__x0000_0_x0000_"/>
      <sheetName val="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DATA-P3 "/>
      <sheetName val="Sum"/>
      <sheetName val="Air-East"/>
      <sheetName val="Air-West"/>
      <sheetName val="Concourse-A"/>
      <sheetName val="Concourse-B"/>
      <sheetName val="Concourse-C"/>
      <sheetName val="Concourse-D"/>
      <sheetName val="Concourse-E"/>
      <sheetName val="Concourse-F"/>
      <sheetName val="Concourse-G"/>
      <sheetName val="Im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ตารางส่วนลด EE."/>
      <sheetName val="Invoic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 REDUCED 1"/>
      <sheetName val="SAN REDUCED 1"/>
      <sheetName val="Sheet1"/>
      <sheetName val="Sheet2"/>
      <sheetName val="Sheet3"/>
      <sheetName val="splinkler"/>
      <sheetName val="General"/>
      <sheetName val="covere"/>
      <sheetName val="(B)Direct"/>
      <sheetName val="SAN-CC"/>
      <sheetName val="BASE"/>
      <sheetName val="AC_REDUCED_1"/>
      <sheetName val="SAN_REDUCED_1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ll No. 2 - Carpark"/>
      <sheetName val="ANALYSIS"/>
      <sheetName val="resource1"/>
      <sheetName val="Bill No_ 2 _ Carpark"/>
      <sheetName val="SAN REDUCED 1"/>
      <sheetName val="Sheet1"/>
    </sheetNames>
    <sheetDataSet>
      <sheetData sheetId="0">
        <row r="4">
          <cell r="A4" t="str">
            <v>BIG  C   SUPERCENTER,  RAJDAMRI,  BANGKOK   -   MAIN  BUILDING  WORKS</v>
          </cell>
        </row>
        <row r="5">
          <cell r="A5" t="str">
            <v/>
          </cell>
        </row>
        <row r="6">
          <cell r="A6" t="str">
            <v>BILL  No.  2    :    STRUCTURE  WORKS     -    CARPARK  BLOCK</v>
          </cell>
        </row>
        <row r="9">
          <cell r="A9" t="str">
            <v>Item</v>
          </cell>
          <cell r="C9" t="str">
            <v>Description  of   Work</v>
          </cell>
        </row>
        <row r="14">
          <cell r="C14" t="str">
            <v>SUBSTRUCTURE  WORKS</v>
          </cell>
        </row>
        <row r="16">
          <cell r="A16" t="str">
            <v>1.</v>
          </cell>
          <cell r="C16" t="str">
            <v>EXCAVATION  AND  PREPARATION  WORKS</v>
          </cell>
        </row>
        <row r="18">
          <cell r="A18" t="str">
            <v>A.</v>
          </cell>
          <cell r="C18" t="str">
            <v>Excavation for basements, sumps and the like</v>
          </cell>
        </row>
        <row r="19">
          <cell r="C19" t="str">
            <v>commencing from existing ground level to</v>
          </cell>
        </row>
        <row r="20">
          <cell r="C20" t="str">
            <v>reduced level including working carefully around</v>
          </cell>
        </row>
        <row r="21">
          <cell r="C21" t="str">
            <v>and exposing precast concrete pile / bored pile.</v>
          </cell>
        </row>
        <row r="23">
          <cell r="A23" t="str">
            <v>B.</v>
          </cell>
          <cell r="C23" t="str">
            <v xml:space="preserve">Excavation for pile caps and the like commencing  </v>
          </cell>
        </row>
        <row r="24">
          <cell r="C24" t="str">
            <v xml:space="preserve">from reduced  level including working carefully  </v>
          </cell>
        </row>
        <row r="25">
          <cell r="C25" t="str">
            <v>around and exposing precast concrete piles /</v>
          </cell>
        </row>
        <row r="26">
          <cell r="C26" t="str">
            <v>bored pile.</v>
          </cell>
        </row>
        <row r="28">
          <cell r="A28" t="str">
            <v>C.</v>
          </cell>
          <cell r="C28" t="str">
            <v>Removing surplus excavated materials off site to</v>
          </cell>
        </row>
        <row r="29">
          <cell r="C29" t="str">
            <v>Contractor's own dump.</v>
          </cell>
        </row>
        <row r="31">
          <cell r="A31" t="str">
            <v>D.</v>
          </cell>
          <cell r="C31" t="str">
            <v>Allow  for  necessary  demolition  of  existing</v>
          </cell>
        </row>
        <row r="32">
          <cell r="C32" t="str">
            <v>slab  and  walls  during  excavation  works.</v>
          </cell>
        </row>
        <row r="35">
          <cell r="C35" t="str">
            <v>Water  Disposal</v>
          </cell>
        </row>
        <row r="37">
          <cell r="A37" t="str">
            <v>E.</v>
          </cell>
          <cell r="C37" t="str">
            <v>Keeping the site  and  the  whole  of  the  excavation</v>
          </cell>
        </row>
        <row r="38">
          <cell r="C38" t="str">
            <v>areas free from all surface, ground and subterranean</v>
          </cell>
        </row>
        <row r="39">
          <cell r="C39" t="str">
            <v>water including network of temporary drains,</v>
          </cell>
        </row>
        <row r="40">
          <cell r="C40" t="str">
            <v>sumps, pumps and desilting basin as required.</v>
          </cell>
        </row>
        <row r="43">
          <cell r="C43" t="str">
            <v>Surface  Treatment</v>
          </cell>
        </row>
        <row r="45">
          <cell r="A45" t="str">
            <v>F.</v>
          </cell>
          <cell r="C45" t="str">
            <v>Anti-termite treatment to all soil in contact with</v>
          </cell>
        </row>
        <row r="46">
          <cell r="C46" t="str">
            <v>building structure to be executed by an approved</v>
          </cell>
        </row>
        <row r="47">
          <cell r="C47" t="str">
            <v>firm, with and including provision of a certificate</v>
          </cell>
        </row>
        <row r="48">
          <cell r="C48" t="str">
            <v>of ten year guarantee.   (Approximately     930     m2)</v>
          </cell>
        </row>
        <row r="52">
          <cell r="C52" t="str">
            <v>Total   Carried   to   Collection</v>
          </cell>
        </row>
        <row r="55">
          <cell r="C55" t="str">
            <v>SUBSTRUCTURE  WORKS</v>
          </cell>
        </row>
        <row r="57">
          <cell r="A57" t="str">
            <v>1.</v>
          </cell>
          <cell r="C57" t="str">
            <v>EXCAVATION  AND  PREPARATION  WORKS</v>
          </cell>
        </row>
        <row r="58">
          <cell r="C58" t="str">
            <v>(Cont'd)</v>
          </cell>
        </row>
        <row r="60">
          <cell r="C60" t="str">
            <v>Cut off top of the piles to the required cut off</v>
          </cell>
        </row>
        <row r="61">
          <cell r="C61" t="str">
            <v>level including any trimming, stripping, exposing</v>
          </cell>
        </row>
        <row r="62">
          <cell r="C62" t="str">
            <v xml:space="preserve">straightening  and  bending  reinforcement  in </v>
          </cell>
        </row>
        <row r="63">
          <cell r="C63" t="str">
            <v>position for pile caps connections and remove</v>
          </cell>
        </row>
        <row r="64">
          <cell r="C64" t="str">
            <v xml:space="preserve">all debris off the Site.                                      </v>
          </cell>
        </row>
        <row r="66">
          <cell r="A66" t="str">
            <v>A.</v>
          </cell>
          <cell r="C66" t="str">
            <v>1000  mm Diameter  bored  pile</v>
          </cell>
        </row>
        <row r="68">
          <cell r="A68" t="str">
            <v>B.</v>
          </cell>
          <cell r="C68" t="str">
            <v>1200  mm Diameter  bored  pile</v>
          </cell>
        </row>
        <row r="70">
          <cell r="A70" t="str">
            <v>C.</v>
          </cell>
          <cell r="C70" t="str">
            <v>1800  mm Diameter  bored  pile</v>
          </cell>
        </row>
        <row r="72">
          <cell r="A72" t="str">
            <v>D.</v>
          </cell>
          <cell r="C72" t="str">
            <v>180 x 180 Precast  I  piles</v>
          </cell>
        </row>
        <row r="77">
          <cell r="C77" t="str">
            <v xml:space="preserve">Allow  for  any  other  items  not  described  above  but </v>
          </cell>
        </row>
        <row r="78">
          <cell r="C78" t="str">
            <v xml:space="preserve">deemed  necessary  to  complete  the  whole  works :-    </v>
          </cell>
        </row>
        <row r="92">
          <cell r="C92" t="str">
            <v>Total   Carried   to   Collection</v>
          </cell>
        </row>
        <row r="95">
          <cell r="C95" t="str">
            <v>SUBSTRUCTURE  WORKS</v>
          </cell>
        </row>
        <row r="97">
          <cell r="A97" t="str">
            <v>1.</v>
          </cell>
          <cell r="C97" t="str">
            <v>EXCAVATION  AND  PREPARATION  WORKS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NIT RATE COMPARISON"/>
      <sheetName val="QUANTITY COMPARISON"/>
      <sheetName val="Substructure"/>
    </sheetNames>
    <sheetDataSet>
      <sheetData sheetId="0" refreshError="1"/>
      <sheetData sheetId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การประมาณราคา"/>
      <sheetName val="Sheet1"/>
      <sheetName val="ปริมาณ-ราคา งาน"/>
      <sheetName val="EST-TOTAL (G)"/>
      <sheetName val="EST-FOOTING (G)"/>
      <sheetName val="ÊÃØ»¡ÒÃ»ÃÐÁÒ³ÃÒ¤Ò"/>
      <sheetName val="»ÃÔÁÒ³-ÃÒ¤Ò §Ò¹"/>
      <sheetName val="QUANTITY COMPARISON"/>
    </sheetNames>
    <sheetDataSet>
      <sheetData sheetId="0"/>
      <sheetData sheetId="1"/>
      <sheetData sheetId="2"/>
      <sheetData sheetId="3"/>
      <sheetData sheetId="4">
        <row r="1">
          <cell r="A1" t="str">
            <v>Program Estimate Footing</v>
          </cell>
        </row>
        <row r="2">
          <cell r="A2" t="str">
            <v>Project</v>
          </cell>
        </row>
        <row r="4">
          <cell r="R4" t="str">
            <v xml:space="preserve">   ด้านสั้น</v>
          </cell>
          <cell r="AP4" t="str">
            <v xml:space="preserve">   ด้านยาว</v>
          </cell>
        </row>
        <row r="5">
          <cell r="G5" t="str">
            <v>เหล็กบน</v>
          </cell>
          <cell r="S5" t="str">
            <v>เหล็กล่างด้านสั้น</v>
          </cell>
          <cell r="AE5" t="str">
            <v>เหล็กบน</v>
          </cell>
          <cell r="AQ5" t="str">
            <v>เหล็กล่างด้านยาว</v>
          </cell>
          <cell r="BJ5" t="str">
            <v>บดอัด</v>
          </cell>
          <cell r="BK5" t="str">
            <v>ทราย</v>
          </cell>
          <cell r="BO5" t="str">
            <v>REINFORCEMENT BAR</v>
          </cell>
        </row>
        <row r="6">
          <cell r="A6" t="str">
            <v>NAME</v>
          </cell>
          <cell r="B6" t="str">
            <v>กว้าง</v>
          </cell>
          <cell r="C6" t="str">
            <v>ยาว</v>
          </cell>
          <cell r="D6" t="str">
            <v>หนา</v>
          </cell>
          <cell r="E6" t="str">
            <v>ลึก</v>
          </cell>
          <cell r="F6" t="str">
            <v>จำนวน</v>
          </cell>
          <cell r="G6" t="str">
            <v>จำนวน(เส้น)</v>
          </cell>
          <cell r="M6" t="str">
            <v>ระยะ( @ )</v>
          </cell>
          <cell r="S6" t="str">
            <v>จำนวน(เส้น)</v>
          </cell>
          <cell r="Y6" t="str">
            <v>ระยะ( @ ) (ม.)</v>
          </cell>
          <cell r="AE6" t="str">
            <v>จำนวน(เส้น)</v>
          </cell>
          <cell r="AK6" t="str">
            <v>ระยะ( @ )</v>
          </cell>
          <cell r="AQ6" t="str">
            <v>จำนวน(เส้น)</v>
          </cell>
          <cell r="AW6" t="str">
            <v>ระยะ( @ ) (ม.)</v>
          </cell>
          <cell r="BE6" t="str">
            <v>รัดรอบ</v>
          </cell>
          <cell r="BH6" t="str">
            <v>ขุดดิน</v>
          </cell>
          <cell r="BI6" t="str">
            <v>ถมดินกลับ</v>
          </cell>
          <cell r="BJ6" t="str">
            <v>ดินเดิม</v>
          </cell>
          <cell r="BK6" t="str">
            <v>รองพื้น</v>
          </cell>
          <cell r="BL6" t="str">
            <v>Lean</v>
          </cell>
          <cell r="BM6" t="str">
            <v>FW</v>
          </cell>
          <cell r="BN6" t="str">
            <v>CONC</v>
          </cell>
          <cell r="BO6" t="str">
            <v>Dia.6 mm.</v>
          </cell>
          <cell r="BP6" t="str">
            <v>Dia.9 mm.</v>
          </cell>
          <cell r="BQ6" t="str">
            <v>Dia.12 mm.</v>
          </cell>
          <cell r="BR6" t="str">
            <v>Dia.16 mm.</v>
          </cell>
          <cell r="BS6" t="str">
            <v>Dia.20 mm.</v>
          </cell>
          <cell r="BT6" t="str">
            <v>Dia.25 mm.</v>
          </cell>
          <cell r="BU6" t="str">
            <v>REMARK</v>
          </cell>
        </row>
        <row r="7">
          <cell r="B7" t="str">
            <v>(m.)</v>
          </cell>
          <cell r="C7" t="str">
            <v>(m.)</v>
          </cell>
          <cell r="D7" t="str">
            <v>(m.)</v>
          </cell>
          <cell r="E7" t="str">
            <v>(m.)</v>
          </cell>
          <cell r="F7" t="str">
            <v>(Set)</v>
          </cell>
          <cell r="G7">
            <v>9</v>
          </cell>
          <cell r="H7">
            <v>12</v>
          </cell>
          <cell r="I7">
            <v>16</v>
          </cell>
          <cell r="J7">
            <v>20</v>
          </cell>
          <cell r="K7">
            <v>25</v>
          </cell>
          <cell r="L7">
            <v>28</v>
          </cell>
          <cell r="M7">
            <v>9</v>
          </cell>
          <cell r="N7">
            <v>12</v>
          </cell>
          <cell r="O7">
            <v>16</v>
          </cell>
          <cell r="P7">
            <v>20</v>
          </cell>
          <cell r="Q7">
            <v>25</v>
          </cell>
          <cell r="R7">
            <v>28</v>
          </cell>
          <cell r="S7">
            <v>9</v>
          </cell>
          <cell r="T7">
            <v>12</v>
          </cell>
          <cell r="U7">
            <v>16</v>
          </cell>
          <cell r="V7">
            <v>20</v>
          </cell>
          <cell r="W7">
            <v>25</v>
          </cell>
          <cell r="X7">
            <v>28</v>
          </cell>
          <cell r="Y7">
            <v>9</v>
          </cell>
          <cell r="Z7">
            <v>12</v>
          </cell>
          <cell r="AA7">
            <v>16</v>
          </cell>
          <cell r="AB7">
            <v>20</v>
          </cell>
          <cell r="AC7">
            <v>25</v>
          </cell>
          <cell r="AD7">
            <v>28</v>
          </cell>
          <cell r="AE7">
            <v>9</v>
          </cell>
          <cell r="AF7">
            <v>12</v>
          </cell>
          <cell r="AG7">
            <v>16</v>
          </cell>
          <cell r="AH7">
            <v>20</v>
          </cell>
          <cell r="AI7">
            <v>25</v>
          </cell>
          <cell r="AJ7">
            <v>28</v>
          </cell>
          <cell r="AK7">
            <v>9</v>
          </cell>
          <cell r="AL7">
            <v>12</v>
          </cell>
          <cell r="AM7">
            <v>16</v>
          </cell>
          <cell r="AN7">
            <v>20</v>
          </cell>
          <cell r="AO7">
            <v>25</v>
          </cell>
          <cell r="AP7">
            <v>28</v>
          </cell>
          <cell r="AQ7">
            <v>9</v>
          </cell>
          <cell r="AR7">
            <v>12</v>
          </cell>
          <cell r="AS7">
            <v>16</v>
          </cell>
          <cell r="AT7">
            <v>20</v>
          </cell>
          <cell r="AU7">
            <v>25</v>
          </cell>
          <cell r="AV7">
            <v>28</v>
          </cell>
          <cell r="AW7">
            <v>9</v>
          </cell>
          <cell r="AX7">
            <v>12</v>
          </cell>
          <cell r="AY7">
            <v>16</v>
          </cell>
          <cell r="AZ7">
            <v>20</v>
          </cell>
          <cell r="BA7">
            <v>25</v>
          </cell>
          <cell r="BB7">
            <v>28</v>
          </cell>
          <cell r="BC7">
            <v>6</v>
          </cell>
          <cell r="BD7">
            <v>9</v>
          </cell>
          <cell r="BE7">
            <v>12</v>
          </cell>
          <cell r="BF7">
            <v>16</v>
          </cell>
          <cell r="BG7">
            <v>20</v>
          </cell>
          <cell r="BH7" t="str">
            <v>(Cu.m.)</v>
          </cell>
          <cell r="BI7" t="str">
            <v>(Cu.m.)</v>
          </cell>
          <cell r="BJ7" t="str">
            <v>(Sq.m.)</v>
          </cell>
          <cell r="BK7" t="str">
            <v>(Sq.m.)</v>
          </cell>
          <cell r="BL7" t="str">
            <v>(Sq.m.)</v>
          </cell>
          <cell r="BM7" t="str">
            <v>(Sq.m.)</v>
          </cell>
          <cell r="BN7" t="str">
            <v>(Cu.m.)</v>
          </cell>
          <cell r="BO7" t="str">
            <v>(kg.)</v>
          </cell>
          <cell r="BP7" t="str">
            <v>(kg.)</v>
          </cell>
          <cell r="BQ7" t="str">
            <v>(kg.)</v>
          </cell>
          <cell r="BR7" t="str">
            <v>(kg.)</v>
          </cell>
          <cell r="BS7" t="str">
            <v>(kg.)</v>
          </cell>
          <cell r="BT7" t="str">
            <v>(kg.)</v>
          </cell>
        </row>
        <row r="8">
          <cell r="A8" t="str">
            <v>F1</v>
          </cell>
          <cell r="B8">
            <v>0.4</v>
          </cell>
          <cell r="C8">
            <v>0.4</v>
          </cell>
          <cell r="D8">
            <v>0.4</v>
          </cell>
          <cell r="E8">
            <v>0.8</v>
          </cell>
          <cell r="F8">
            <v>10</v>
          </cell>
        </row>
        <row r="9">
          <cell r="A9" t="str">
            <v>F2</v>
          </cell>
          <cell r="B9">
            <v>0.4</v>
          </cell>
          <cell r="C9">
            <v>1</v>
          </cell>
          <cell r="D9">
            <v>0.4</v>
          </cell>
          <cell r="E9">
            <v>0.8</v>
          </cell>
          <cell r="F9">
            <v>2</v>
          </cell>
        </row>
        <row r="26">
          <cell r="A26" t="str">
            <v>TOTAL</v>
          </cell>
        </row>
      </sheetData>
      <sheetData sheetId="5"/>
      <sheetData sheetId="6"/>
      <sheetData sheetId="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mo"/>
      <sheetName val="รายงานระยะที่ 2 "/>
      <sheetName val="รายการติดต่อ"/>
      <sheetName val="รายงานประกอบการเบิกงวด"/>
      <sheetName val="รายการเคลียแบบ"/>
      <sheetName val="งานAlum. แอมโปรเทค "/>
      <sheetName val="ราคา KYS เพิ่มเติม 2 , 4  "/>
      <sheetName val="เสนอราคางานเพิ่มเติม 2  "/>
      <sheetName val="เสนอราคางานเพิ่มเติม 4 "/>
      <sheetName val="งานเพิ่มเติม งานไฟฟ้า ตกแต่ง "/>
      <sheetName val="งานเพิ่มเติมห้องคนขับรถ"/>
      <sheetName val=" รายการประตู หน้าต่าง"/>
      <sheetName val="รายการอุปกรณ์ประตู หน้าต่าง"/>
      <sheetName val="รายละเอียดประตู หน้าต่าง"/>
      <sheetName val="ปรับราคาประตูหน้าต่าง  2 "/>
      <sheetName val="ราคาประตูหน้าต่าง KYS "/>
      <sheetName val="ปรับราคาประตูหน้าต่าง  2  (2)"/>
      <sheetName val="ปรับราคาประตูหน้าต่าง"/>
      <sheetName val="งานมุ้งลวด"/>
      <sheetName val="เปรียบเทียบราคา D&amp;W 2"/>
      <sheetName val="เปรียบเทียบราคาประตูหน้าต่าง 1."/>
      <sheetName val="แผนงานปรับปรุง"/>
      <sheetName val="แผนงาน"/>
      <sheetName val="งวดงาน (3)"/>
      <sheetName val="สรุปราคา (3)"/>
      <sheetName val="เสนอราคา (3)"/>
      <sheetName val="ราคาโครงสร้าง"/>
      <sheetName val="ราคาสถาปัตย์"/>
      <sheetName val="ราคางานภายนอก"/>
      <sheetName val="ราคางานประปา"/>
      <sheetName val="ราคางานไฟฟ้า"/>
      <sheetName val="งานระบบปรับอากาศ "/>
      <sheetName val="งานระบบปรับอากาศ 2 "/>
      <sheetName val="ปรับราคา"/>
      <sheetName val="ประตู-หน้าต่าง"/>
      <sheetName val="ต่อรองราคา"/>
      <sheetName val="สารบัญ"/>
      <sheetName val="ประมาณการประตูหน้าต่าง "/>
      <sheetName val="เปรียบเทียบราคา"/>
      <sheetName val="ข้อวินิจฉัย"/>
      <sheetName val="9 ยิ่งสุข"/>
      <sheetName val="รปภ.1"/>
      <sheetName val="รปภ.2"/>
      <sheetName val="รปภ.3"/>
      <sheetName val="รปภ.3 (2)"/>
      <sheetName val="รปภ.3 (3)"/>
      <sheetName val="Sheet1"/>
      <sheetName val="ราคา KYS เพิ่มเติม 2  "/>
      <sheetName val="ประมาณการประต_หน_าต_าง "/>
      <sheetName val="SH-A"/>
      <sheetName val="Store"/>
      <sheetName val="Worksheet"/>
      <sheetName val="Somchai15"/>
      <sheetName val="SH-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실행철강하도"/>
      <sheetName val="Store"/>
      <sheetName val="form"/>
      <sheetName val="e4"/>
      <sheetName val="EST-FOOTING (G)"/>
    </sheetNames>
    <sheetDataSet>
      <sheetData sheetId="0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TRANSFORMER , GENERATOR AND HIGH-VOLTAGE EQUIPMENT</v>
          </cell>
        </row>
        <row r="6">
          <cell r="C6">
            <v>1</v>
          </cell>
          <cell r="D6" t="str">
            <v>OIL IMMERSED TRANSFORMER</v>
          </cell>
        </row>
        <row r="7">
          <cell r="D7" t="str">
            <v>33 KV. OIL IMMERSED TRANS</v>
          </cell>
        </row>
        <row r="8">
          <cell r="C8">
            <v>101</v>
          </cell>
          <cell r="D8" t="str">
            <v>-  OIL IMMERSED TRANS. 100 KVA.</v>
          </cell>
          <cell r="E8">
            <v>137000</v>
          </cell>
          <cell r="F8">
            <v>2500</v>
          </cell>
          <cell r="G8" t="str">
            <v>SET</v>
          </cell>
        </row>
        <row r="9">
          <cell r="C9">
            <v>102</v>
          </cell>
          <cell r="D9" t="str">
            <v>-  OIL IMMERSED TRANS. 160 KVA.</v>
          </cell>
          <cell r="E9">
            <v>148000</v>
          </cell>
          <cell r="F9">
            <v>2500</v>
          </cell>
          <cell r="G9" t="str">
            <v>SET</v>
          </cell>
        </row>
        <row r="10">
          <cell r="C10">
            <v>103</v>
          </cell>
          <cell r="D10" t="str">
            <v>-  OIL IMMERSED TRANS. 250 KVA.</v>
          </cell>
          <cell r="E10">
            <v>193000</v>
          </cell>
          <cell r="F10">
            <v>2500</v>
          </cell>
          <cell r="G10" t="str">
            <v>SET</v>
          </cell>
        </row>
        <row r="11">
          <cell r="C11">
            <v>104</v>
          </cell>
          <cell r="D11" t="str">
            <v>-  OIL IMMERSED TRANS. 315 KVA.</v>
          </cell>
          <cell r="E11">
            <v>262000</v>
          </cell>
          <cell r="F11">
            <v>3000</v>
          </cell>
          <cell r="G11" t="str">
            <v>SET</v>
          </cell>
        </row>
        <row r="12">
          <cell r="C12">
            <v>105</v>
          </cell>
          <cell r="D12" t="str">
            <v>-  OIL IMMERSED TRANS. 400 KVA.</v>
          </cell>
          <cell r="E12">
            <v>297500</v>
          </cell>
          <cell r="F12">
            <v>3000</v>
          </cell>
          <cell r="G12" t="str">
            <v>SET</v>
          </cell>
        </row>
        <row r="13">
          <cell r="C13">
            <v>106</v>
          </cell>
          <cell r="D13" t="str">
            <v>-  OIL IMMERSED TRANS. 500 KVA.</v>
          </cell>
          <cell r="E13">
            <v>323000</v>
          </cell>
          <cell r="F13">
            <v>3000</v>
          </cell>
          <cell r="G13" t="str">
            <v>SET</v>
          </cell>
        </row>
        <row r="14">
          <cell r="C14">
            <v>107</v>
          </cell>
          <cell r="D14" t="str">
            <v>-  OIL IMMERSED TRANS. 630 KVA.</v>
          </cell>
          <cell r="E14">
            <v>359000</v>
          </cell>
          <cell r="F14">
            <v>5000</v>
          </cell>
          <cell r="G14" t="str">
            <v>SET</v>
          </cell>
        </row>
        <row r="15">
          <cell r="C15">
            <v>108</v>
          </cell>
          <cell r="D15" t="str">
            <v>-  OIL IMMERSED TRANS. 800 KVA.</v>
          </cell>
          <cell r="E15">
            <v>446000</v>
          </cell>
          <cell r="F15">
            <v>5000</v>
          </cell>
          <cell r="G15" t="str">
            <v>SET</v>
          </cell>
        </row>
        <row r="16">
          <cell r="C16">
            <v>109</v>
          </cell>
          <cell r="D16" t="str">
            <v>-  OIL IMMERSED TRANS. 1,000 KVA.</v>
          </cell>
          <cell r="E16">
            <v>542000</v>
          </cell>
          <cell r="F16">
            <v>6000</v>
          </cell>
          <cell r="G16" t="str">
            <v>SET</v>
          </cell>
        </row>
        <row r="17">
          <cell r="C17">
            <v>110</v>
          </cell>
          <cell r="D17" t="str">
            <v>-  OIL IMMERSED TRANS. 1,250 KVA.</v>
          </cell>
          <cell r="E17">
            <v>595000</v>
          </cell>
          <cell r="F17">
            <v>6000</v>
          </cell>
          <cell r="G17" t="str">
            <v>SET</v>
          </cell>
        </row>
        <row r="18">
          <cell r="C18">
            <v>111</v>
          </cell>
          <cell r="D18" t="str">
            <v>-  OIL IMMERSED TRANS. 1,500 KVA.</v>
          </cell>
          <cell r="E18">
            <v>680000</v>
          </cell>
          <cell r="F18">
            <v>6500</v>
          </cell>
          <cell r="G18" t="str">
            <v>SET</v>
          </cell>
        </row>
        <row r="19">
          <cell r="C19">
            <v>112</v>
          </cell>
          <cell r="D19" t="str">
            <v>-  OIL IMMERSED TRANS. 2,000 KVA.</v>
          </cell>
          <cell r="E19">
            <v>855000</v>
          </cell>
          <cell r="F19">
            <v>7000</v>
          </cell>
          <cell r="G19" t="str">
            <v>SET</v>
          </cell>
        </row>
        <row r="20">
          <cell r="C20">
            <v>113</v>
          </cell>
          <cell r="D20" t="str">
            <v>-  OIL IMMERSED TRANS. 2,500 KVA.</v>
          </cell>
          <cell r="E20">
            <v>1046000</v>
          </cell>
          <cell r="F20">
            <v>7500</v>
          </cell>
          <cell r="G20" t="str">
            <v>SET</v>
          </cell>
        </row>
        <row r="21">
          <cell r="C21">
            <v>114</v>
          </cell>
          <cell r="D21" t="str">
            <v>-  OIL IMMERSED TRANS. 3,000 KVA.</v>
          </cell>
          <cell r="E21">
            <v>1256000</v>
          </cell>
          <cell r="F21">
            <v>8500</v>
          </cell>
          <cell r="G21" t="str">
            <v>SET</v>
          </cell>
        </row>
        <row r="22">
          <cell r="D22" t="str">
            <v>22 - 24 KV หรือ 11 - 12 KV. OIL IMMERSED TRANS</v>
          </cell>
        </row>
        <row r="23">
          <cell r="C23">
            <v>115</v>
          </cell>
          <cell r="D23" t="str">
            <v>-  OIL IMMERSED TRANS. 100 KVA.</v>
          </cell>
          <cell r="E23">
            <v>104000</v>
          </cell>
          <cell r="F23">
            <v>2500</v>
          </cell>
          <cell r="G23" t="str">
            <v>SET</v>
          </cell>
        </row>
        <row r="24">
          <cell r="C24">
            <v>116</v>
          </cell>
          <cell r="D24" t="str">
            <v>-  OIL IMMERSED TRANS. 160 KVA.</v>
          </cell>
          <cell r="E24">
            <v>131000</v>
          </cell>
          <cell r="F24">
            <v>2500</v>
          </cell>
          <cell r="G24" t="str">
            <v>SET</v>
          </cell>
        </row>
        <row r="25">
          <cell r="C25">
            <v>117</v>
          </cell>
          <cell r="D25" t="str">
            <v>-  OIL IMMERSED TRANS. 200 KVA.</v>
          </cell>
          <cell r="E25">
            <v>154000</v>
          </cell>
          <cell r="F25">
            <v>2500</v>
          </cell>
          <cell r="G25" t="str">
            <v>SET</v>
          </cell>
        </row>
        <row r="26">
          <cell r="C26">
            <v>118</v>
          </cell>
          <cell r="D26" t="str">
            <v>-  OIL IMMERSED TRANS. 250 KVA.</v>
          </cell>
          <cell r="E26">
            <v>171000</v>
          </cell>
          <cell r="F26">
            <v>3000</v>
          </cell>
          <cell r="G26" t="str">
            <v>SET</v>
          </cell>
        </row>
        <row r="27">
          <cell r="C27">
            <v>119</v>
          </cell>
          <cell r="D27" t="str">
            <v>-  OIL IMMERSED TRANS. 315 KVA.</v>
          </cell>
          <cell r="E27">
            <v>227500</v>
          </cell>
          <cell r="F27">
            <v>3000</v>
          </cell>
          <cell r="G27" t="str">
            <v>SET</v>
          </cell>
        </row>
        <row r="28">
          <cell r="C28">
            <v>120</v>
          </cell>
          <cell r="D28" t="str">
            <v>-  OIL IMMERSED TRANS. 400 KVA.</v>
          </cell>
          <cell r="E28">
            <v>262000</v>
          </cell>
          <cell r="F28">
            <v>3000</v>
          </cell>
          <cell r="G28" t="str">
            <v>SET</v>
          </cell>
        </row>
        <row r="29">
          <cell r="C29">
            <v>121</v>
          </cell>
          <cell r="D29" t="str">
            <v>-  OIL IMMERSED TRANS. 500 KVA.</v>
          </cell>
          <cell r="E29">
            <v>289000</v>
          </cell>
          <cell r="F29">
            <v>3000</v>
          </cell>
          <cell r="G29" t="str">
            <v>SET</v>
          </cell>
        </row>
        <row r="30">
          <cell r="C30">
            <v>122</v>
          </cell>
          <cell r="D30" t="str">
            <v>-  OIL IMMERSED TRANS. 630 KVA.</v>
          </cell>
          <cell r="E30">
            <v>323000</v>
          </cell>
          <cell r="F30">
            <v>5000</v>
          </cell>
          <cell r="G30" t="str">
            <v>SET</v>
          </cell>
        </row>
        <row r="31">
          <cell r="C31">
            <v>123</v>
          </cell>
          <cell r="D31" t="str">
            <v>-  OIL IMMERSED TRANS. 800 KVA.</v>
          </cell>
          <cell r="E31">
            <v>402000</v>
          </cell>
          <cell r="F31">
            <v>5000</v>
          </cell>
          <cell r="G31" t="str">
            <v>SET</v>
          </cell>
        </row>
        <row r="32">
          <cell r="C32">
            <v>124</v>
          </cell>
          <cell r="D32" t="str">
            <v>-  OIL IMMERSED TRANS. 1,000 KVA.</v>
          </cell>
          <cell r="E32">
            <v>480000</v>
          </cell>
          <cell r="F32">
            <v>6000</v>
          </cell>
          <cell r="G32" t="str">
            <v>SET</v>
          </cell>
        </row>
        <row r="33">
          <cell r="C33">
            <v>125</v>
          </cell>
          <cell r="D33" t="str">
            <v>-  OIL IMMERSED TRANS. 1,250 KVA.</v>
          </cell>
          <cell r="E33">
            <v>542000</v>
          </cell>
          <cell r="F33">
            <v>6000</v>
          </cell>
          <cell r="G33" t="str">
            <v>SET</v>
          </cell>
        </row>
        <row r="34">
          <cell r="C34">
            <v>126</v>
          </cell>
          <cell r="D34" t="str">
            <v>-  OIL IMMERSED TRANS. 1,600 KVA.</v>
          </cell>
          <cell r="E34">
            <v>629000</v>
          </cell>
          <cell r="F34">
            <v>6000</v>
          </cell>
          <cell r="G34" t="str">
            <v>SET</v>
          </cell>
        </row>
        <row r="35">
          <cell r="C35">
            <v>127</v>
          </cell>
          <cell r="D35" t="str">
            <v>-  OIL IMMERSED TRANS. 2,000 KVA.</v>
          </cell>
          <cell r="E35">
            <v>785000</v>
          </cell>
          <cell r="F35">
            <v>7000</v>
          </cell>
          <cell r="G35" t="str">
            <v>SET</v>
          </cell>
        </row>
        <row r="36">
          <cell r="C36">
            <v>128</v>
          </cell>
          <cell r="D36" t="str">
            <v>-  OIL IMMERSED TRANS. 2,500 KVA.</v>
          </cell>
          <cell r="E36">
            <v>959000</v>
          </cell>
          <cell r="F36">
            <v>7000</v>
          </cell>
          <cell r="G36" t="str">
            <v>SET</v>
          </cell>
        </row>
        <row r="37">
          <cell r="C37">
            <v>129</v>
          </cell>
          <cell r="D37" t="str">
            <v>-  OIL IMMERSED TRANS. 3,150 KVA.</v>
          </cell>
          <cell r="E37">
            <v>1133000</v>
          </cell>
          <cell r="F37">
            <v>8000</v>
          </cell>
          <cell r="G37" t="str">
            <v>SET</v>
          </cell>
        </row>
        <row r="38">
          <cell r="C38">
            <v>2</v>
          </cell>
          <cell r="D38" t="str">
            <v>DRY TYPE CAST RESIN TRANSFORMER</v>
          </cell>
        </row>
        <row r="39">
          <cell r="D39" t="str">
            <v>22 - 24 KV OR 11 - 12 KV.  CAST RESIN TRANS</v>
          </cell>
        </row>
        <row r="40">
          <cell r="C40">
            <v>201</v>
          </cell>
          <cell r="D40" t="str">
            <v>-  CAST RESIN TRANS. 100 KVA.</v>
          </cell>
          <cell r="E40">
            <v>180000</v>
          </cell>
          <cell r="F40">
            <v>7000</v>
          </cell>
          <cell r="G40" t="str">
            <v>SET</v>
          </cell>
        </row>
        <row r="41">
          <cell r="C41">
            <v>202</v>
          </cell>
          <cell r="D41" t="str">
            <v>-  CAST RESIN TRANS. 160 KVA.</v>
          </cell>
          <cell r="E41">
            <v>243000</v>
          </cell>
          <cell r="F41">
            <v>7000</v>
          </cell>
          <cell r="G41" t="str">
            <v>SET</v>
          </cell>
        </row>
        <row r="42">
          <cell r="C42">
            <v>203</v>
          </cell>
          <cell r="D42" t="str">
            <v>-  CAST RESIN TRANS. 250 KVA.</v>
          </cell>
          <cell r="E42">
            <v>304000</v>
          </cell>
          <cell r="F42">
            <v>8000</v>
          </cell>
          <cell r="G42" t="str">
            <v>SET</v>
          </cell>
        </row>
        <row r="43">
          <cell r="C43">
            <v>204</v>
          </cell>
          <cell r="D43" t="str">
            <v>-  CAST RESIN TRANS. 315 KVA.</v>
          </cell>
          <cell r="E43">
            <v>342000</v>
          </cell>
          <cell r="F43">
            <v>8000</v>
          </cell>
          <cell r="G43" t="str">
            <v>SET</v>
          </cell>
        </row>
        <row r="44">
          <cell r="C44">
            <v>205</v>
          </cell>
          <cell r="D44" t="str">
            <v>-  CAST RESIN TRANS. 400 KVA.</v>
          </cell>
          <cell r="E44">
            <v>410000</v>
          </cell>
          <cell r="F44">
            <v>10000</v>
          </cell>
          <cell r="G44" t="str">
            <v>SET</v>
          </cell>
        </row>
        <row r="45">
          <cell r="C45">
            <v>206</v>
          </cell>
          <cell r="D45" t="str">
            <v>-  CAST RESIN TRANS. 500 KVA.</v>
          </cell>
          <cell r="E45">
            <v>486000</v>
          </cell>
          <cell r="F45">
            <v>10000</v>
          </cell>
          <cell r="G45" t="str">
            <v>SET</v>
          </cell>
        </row>
        <row r="46">
          <cell r="C46">
            <v>207</v>
          </cell>
          <cell r="D46" t="str">
            <v>-  CAST RESIN TRANS. 630 KVA.</v>
          </cell>
          <cell r="E46">
            <v>574000</v>
          </cell>
          <cell r="F46">
            <v>12000</v>
          </cell>
          <cell r="G46" t="str">
            <v>SET</v>
          </cell>
        </row>
        <row r="47">
          <cell r="C47">
            <v>208</v>
          </cell>
          <cell r="D47" t="str">
            <v>-  CAST RESIN TRANS. 800 KVA.</v>
          </cell>
          <cell r="E47">
            <v>673000</v>
          </cell>
          <cell r="F47">
            <v>12000</v>
          </cell>
          <cell r="G47" t="str">
            <v>SET</v>
          </cell>
        </row>
        <row r="48">
          <cell r="C48">
            <v>209</v>
          </cell>
          <cell r="D48" t="str">
            <v>-  CAST RESIN TRANS. 1,000 KVA.</v>
          </cell>
          <cell r="E48">
            <v>830000</v>
          </cell>
          <cell r="F48">
            <v>15000</v>
          </cell>
          <cell r="G48" t="str">
            <v>SET</v>
          </cell>
        </row>
        <row r="49">
          <cell r="C49">
            <v>210</v>
          </cell>
          <cell r="D49" t="str">
            <v>-  CAST RESIN TRANS. 1,250 KVA.</v>
          </cell>
          <cell r="E49">
            <v>991000</v>
          </cell>
          <cell r="F49">
            <v>15000</v>
          </cell>
          <cell r="G49" t="str">
            <v>SET</v>
          </cell>
        </row>
        <row r="50">
          <cell r="C50">
            <v>211</v>
          </cell>
          <cell r="D50" t="str">
            <v>-  CAST RESIN TRANS. 1,600 KVA.</v>
          </cell>
          <cell r="E50">
            <v>1137000</v>
          </cell>
          <cell r="F50">
            <v>15000</v>
          </cell>
          <cell r="G50" t="str">
            <v>SET</v>
          </cell>
        </row>
        <row r="51">
          <cell r="C51">
            <v>212</v>
          </cell>
          <cell r="D51" t="str">
            <v>-  CAST RESIN TRANS. 2,000 KVA.</v>
          </cell>
          <cell r="E51">
            <v>1425000</v>
          </cell>
          <cell r="F51">
            <v>18000</v>
          </cell>
          <cell r="G51" t="str">
            <v>SET</v>
          </cell>
        </row>
        <row r="52">
          <cell r="C52">
            <v>213</v>
          </cell>
          <cell r="D52" t="str">
            <v>-  CAST RESIN TRANS. 2,500 KVA.</v>
          </cell>
          <cell r="E52">
            <v>1700000</v>
          </cell>
          <cell r="F52">
            <v>20000</v>
          </cell>
          <cell r="G52" t="str">
            <v>SET</v>
          </cell>
        </row>
        <row r="53">
          <cell r="C53">
            <v>214</v>
          </cell>
          <cell r="D53" t="str">
            <v>-  CAST RESIN TRANS. 3,000 KVA.</v>
          </cell>
          <cell r="E53">
            <v>1902000</v>
          </cell>
          <cell r="F53">
            <v>22000</v>
          </cell>
          <cell r="G53" t="str">
            <v>SET</v>
          </cell>
        </row>
        <row r="54">
          <cell r="D54" t="str">
            <v>SPACE</v>
          </cell>
        </row>
        <row r="55">
          <cell r="C55">
            <v>3</v>
          </cell>
          <cell r="D55" t="str">
            <v>PAD MOUNTED TRANSFORMER</v>
          </cell>
        </row>
        <row r="56">
          <cell r="D56" t="str">
            <v>11 - 12 OR 22 - 24 KA. PAD MOUNTED TRANS</v>
          </cell>
        </row>
        <row r="57">
          <cell r="C57">
            <v>301</v>
          </cell>
          <cell r="D57" t="str">
            <v>-  PAD MOUNTED TRANS. 100 KVA.</v>
          </cell>
          <cell r="E57">
            <v>100000</v>
          </cell>
          <cell r="F57">
            <v>2500</v>
          </cell>
          <cell r="G57" t="str">
            <v>SET</v>
          </cell>
        </row>
        <row r="58">
          <cell r="C58">
            <v>302</v>
          </cell>
          <cell r="D58" t="str">
            <v>-  PAD MOUNTED TRANS. 160 KVA.</v>
          </cell>
          <cell r="E58">
            <v>131000</v>
          </cell>
          <cell r="F58">
            <v>2500</v>
          </cell>
          <cell r="G58" t="str">
            <v>SET</v>
          </cell>
        </row>
        <row r="59">
          <cell r="C59">
            <v>303</v>
          </cell>
          <cell r="D59" t="str">
            <v>-  PAD MOUNTED TRANS. 250 KVA.</v>
          </cell>
          <cell r="E59">
            <v>165000</v>
          </cell>
          <cell r="F59">
            <v>2500</v>
          </cell>
          <cell r="G59" t="str">
            <v>SET</v>
          </cell>
        </row>
        <row r="60">
          <cell r="C60">
            <v>304</v>
          </cell>
          <cell r="D60" t="str">
            <v>-  PAD MOUNTED TRANS. 315 KVA.</v>
          </cell>
          <cell r="E60">
            <v>185000</v>
          </cell>
          <cell r="F60">
            <v>3000</v>
          </cell>
          <cell r="G60" t="str">
            <v>SET</v>
          </cell>
        </row>
        <row r="61">
          <cell r="C61">
            <v>305</v>
          </cell>
          <cell r="D61" t="str">
            <v>-  PAD MOUNTED TRANS. 400 KVA.</v>
          </cell>
          <cell r="E61">
            <v>222000</v>
          </cell>
          <cell r="F61">
            <v>3000</v>
          </cell>
          <cell r="G61" t="str">
            <v>SET</v>
          </cell>
        </row>
        <row r="62">
          <cell r="C62">
            <v>306</v>
          </cell>
          <cell r="D62" t="str">
            <v>-  PAD MOUNTED TRANS. 500 KVA.</v>
          </cell>
          <cell r="E62">
            <v>263000</v>
          </cell>
          <cell r="F62">
            <v>3000</v>
          </cell>
          <cell r="G62" t="str">
            <v>SET</v>
          </cell>
        </row>
        <row r="63">
          <cell r="C63">
            <v>307</v>
          </cell>
          <cell r="D63" t="str">
            <v>-  PAD MOUNTED TRANS. 630 KVA.</v>
          </cell>
          <cell r="E63">
            <v>311000</v>
          </cell>
          <cell r="F63">
            <v>5000</v>
          </cell>
          <cell r="G63" t="str">
            <v>SET</v>
          </cell>
        </row>
        <row r="64">
          <cell r="C64">
            <v>308</v>
          </cell>
          <cell r="D64" t="str">
            <v>-  PAD MOUNTED TRANS. 800 KVA.</v>
          </cell>
          <cell r="E64">
            <v>364000</v>
          </cell>
          <cell r="F64">
            <v>5000</v>
          </cell>
          <cell r="G64" t="str">
            <v>SET</v>
          </cell>
        </row>
        <row r="65">
          <cell r="C65">
            <v>309</v>
          </cell>
          <cell r="D65" t="str">
            <v>-  PAD MOUNTED TRANS. 1,000 KVA.</v>
          </cell>
          <cell r="E65">
            <v>450000</v>
          </cell>
          <cell r="F65">
            <v>6000</v>
          </cell>
          <cell r="G65" t="str">
            <v>SET</v>
          </cell>
        </row>
        <row r="66">
          <cell r="C66">
            <v>310</v>
          </cell>
          <cell r="D66" t="str">
            <v>-  PAD MOUNTED TRANS. 1,250 KVA.</v>
          </cell>
          <cell r="E66">
            <v>537000</v>
          </cell>
          <cell r="F66">
            <v>6000</v>
          </cell>
          <cell r="G66" t="str">
            <v>SET</v>
          </cell>
        </row>
        <row r="67">
          <cell r="C67">
            <v>311</v>
          </cell>
          <cell r="D67" t="str">
            <v>-  PAD MOUNTED TRANS. 1,500 KVA.</v>
          </cell>
          <cell r="E67">
            <v>616000</v>
          </cell>
          <cell r="F67">
            <v>6000</v>
          </cell>
          <cell r="G67" t="str">
            <v>SET</v>
          </cell>
        </row>
        <row r="68">
          <cell r="C68">
            <v>312</v>
          </cell>
          <cell r="D68" t="str">
            <v>-  PAD MOUNTED TRANS. 2,000 KVA.</v>
          </cell>
          <cell r="E68">
            <v>772000</v>
          </cell>
          <cell r="F68">
            <v>7000</v>
          </cell>
          <cell r="G68" t="str">
            <v>SET</v>
          </cell>
        </row>
        <row r="69">
          <cell r="C69">
            <v>313</v>
          </cell>
          <cell r="D69" t="str">
            <v>-  PAD MOUNTED TRANS. 2,500 KVA.</v>
          </cell>
          <cell r="E69">
            <v>921000</v>
          </cell>
          <cell r="F69">
            <v>7000</v>
          </cell>
          <cell r="G69" t="str">
            <v>SET</v>
          </cell>
        </row>
        <row r="70">
          <cell r="C70">
            <v>314</v>
          </cell>
          <cell r="D70" t="str">
            <v>-  PAD MOUNTED TRANS. 3,000 KVA.</v>
          </cell>
          <cell r="E70">
            <v>1030000</v>
          </cell>
          <cell r="F70">
            <v>8000</v>
          </cell>
          <cell r="G70" t="str">
            <v>SET</v>
          </cell>
        </row>
        <row r="71">
          <cell r="D71" t="str">
            <v>OIL IMMERSED TRANSFORMER</v>
          </cell>
        </row>
        <row r="72">
          <cell r="D72" t="str">
            <v>33 KA. PAD MOUNTED TRANS</v>
          </cell>
        </row>
        <row r="73">
          <cell r="C73">
            <v>315</v>
          </cell>
          <cell r="D73" t="str">
            <v>-  PAD MOUNTED TRANS. 100 KVA.</v>
          </cell>
          <cell r="E73">
            <v>106000</v>
          </cell>
          <cell r="F73">
            <v>2500</v>
          </cell>
          <cell r="G73" t="str">
            <v>SET</v>
          </cell>
        </row>
        <row r="74">
          <cell r="C74">
            <v>316</v>
          </cell>
          <cell r="D74" t="str">
            <v>-  PAD MOUNTED TRANS. 160 KVA.</v>
          </cell>
          <cell r="E74">
            <v>139000</v>
          </cell>
          <cell r="F74">
            <v>2500</v>
          </cell>
          <cell r="G74" t="str">
            <v>SET</v>
          </cell>
        </row>
        <row r="75">
          <cell r="C75">
            <v>317</v>
          </cell>
          <cell r="D75" t="str">
            <v>-  PAD MOUNTED TRANS. 250 KVA.</v>
          </cell>
          <cell r="E75">
            <v>176000</v>
          </cell>
          <cell r="F75">
            <v>2500</v>
          </cell>
          <cell r="G75" t="str">
            <v>SET</v>
          </cell>
        </row>
        <row r="76">
          <cell r="C76">
            <v>318</v>
          </cell>
          <cell r="D76" t="str">
            <v>-  PAD MOUNTED TRANS. 315 KVA.</v>
          </cell>
          <cell r="E76">
            <v>197000</v>
          </cell>
          <cell r="F76">
            <v>3000</v>
          </cell>
          <cell r="G76" t="str">
            <v>SET</v>
          </cell>
        </row>
        <row r="77">
          <cell r="C77">
            <v>319</v>
          </cell>
          <cell r="D77" t="str">
            <v>-  PAD MOUNTED TRANS. 400 KVA.</v>
          </cell>
          <cell r="E77">
            <v>237000</v>
          </cell>
          <cell r="F77">
            <v>3000</v>
          </cell>
          <cell r="G77" t="str">
            <v>SET</v>
          </cell>
        </row>
        <row r="78">
          <cell r="C78">
            <v>320</v>
          </cell>
          <cell r="D78" t="str">
            <v>-  PAD MOUNTED TRANS. 500 KVA.</v>
          </cell>
          <cell r="E78">
            <v>280000</v>
          </cell>
          <cell r="F78">
            <v>3000</v>
          </cell>
          <cell r="G78" t="str">
            <v>SET</v>
          </cell>
        </row>
        <row r="79">
          <cell r="C79">
            <v>321</v>
          </cell>
          <cell r="D79" t="str">
            <v>-  PAD MOUNTED TRANS. 630 KVA.</v>
          </cell>
          <cell r="E79">
            <v>331000</v>
          </cell>
          <cell r="F79">
            <v>5000</v>
          </cell>
          <cell r="G79" t="str">
            <v>SET</v>
          </cell>
        </row>
        <row r="80">
          <cell r="C80">
            <v>322</v>
          </cell>
          <cell r="D80" t="str">
            <v>-  PAD MOUNTED TRANS. 800 KVA.</v>
          </cell>
          <cell r="E80">
            <v>388000</v>
          </cell>
          <cell r="F80">
            <v>5000</v>
          </cell>
          <cell r="G80" t="str">
            <v>SET</v>
          </cell>
        </row>
        <row r="81">
          <cell r="C81">
            <v>323</v>
          </cell>
          <cell r="D81" t="str">
            <v>-  PAD MOUNTED TRANS. 1,000 KVA.</v>
          </cell>
          <cell r="E81">
            <v>480000</v>
          </cell>
          <cell r="F81">
            <v>6000</v>
          </cell>
          <cell r="G81" t="str">
            <v>SET</v>
          </cell>
        </row>
        <row r="82">
          <cell r="C82">
            <v>324</v>
          </cell>
          <cell r="D82" t="str">
            <v>-  PAD MOUNTED TRANS. 1,250 KVA.</v>
          </cell>
          <cell r="E82">
            <v>572000</v>
          </cell>
          <cell r="F82">
            <v>6000</v>
          </cell>
          <cell r="G82" t="str">
            <v>SET</v>
          </cell>
        </row>
        <row r="83">
          <cell r="C83">
            <v>325</v>
          </cell>
          <cell r="D83" t="str">
            <v>-  PAD MOUNTED TRANS. 1,500 KVA.</v>
          </cell>
          <cell r="E83">
            <v>657000</v>
          </cell>
          <cell r="F83">
            <v>6500</v>
          </cell>
          <cell r="G83" t="str">
            <v>SET</v>
          </cell>
        </row>
        <row r="84">
          <cell r="C84">
            <v>326</v>
          </cell>
          <cell r="D84" t="str">
            <v>-  PAD MOUNTED TRANS. 2,000 KVA.</v>
          </cell>
          <cell r="E84">
            <v>823000</v>
          </cell>
          <cell r="F84">
            <v>7000</v>
          </cell>
          <cell r="G84" t="str">
            <v>SET</v>
          </cell>
        </row>
        <row r="85">
          <cell r="C85">
            <v>327</v>
          </cell>
          <cell r="D85" t="str">
            <v>-  PAD MOUNTED TRANS. 2,500 KVA.</v>
          </cell>
          <cell r="E85">
            <v>982000</v>
          </cell>
          <cell r="F85">
            <v>7500</v>
          </cell>
          <cell r="G85" t="str">
            <v>SET</v>
          </cell>
        </row>
        <row r="86">
          <cell r="C86">
            <v>328</v>
          </cell>
          <cell r="D86" t="str">
            <v>-  PAD MOUNTED TRANS. 3,000 KVA.</v>
          </cell>
          <cell r="E86">
            <v>1110000</v>
          </cell>
          <cell r="F86">
            <v>8500</v>
          </cell>
          <cell r="G86" t="str">
            <v>SET</v>
          </cell>
        </row>
        <row r="87">
          <cell r="C87">
            <v>4</v>
          </cell>
          <cell r="D87" t="str">
            <v>GENERATOR SET</v>
          </cell>
        </row>
        <row r="88">
          <cell r="C88">
            <v>401</v>
          </cell>
          <cell r="D88" t="str">
            <v>-  GEN. SET 35 KVA. (PRIME)</v>
          </cell>
          <cell r="E88">
            <v>456000</v>
          </cell>
          <cell r="F88">
            <v>8000</v>
          </cell>
          <cell r="G88" t="str">
            <v>SET</v>
          </cell>
        </row>
        <row r="89">
          <cell r="C89">
            <v>402</v>
          </cell>
          <cell r="D89" t="str">
            <v>-  GEN. SET 50 KVA. (PRIME)</v>
          </cell>
          <cell r="E89">
            <v>546000</v>
          </cell>
          <cell r="F89">
            <v>8000</v>
          </cell>
          <cell r="G89" t="str">
            <v>SET</v>
          </cell>
        </row>
        <row r="90">
          <cell r="C90">
            <v>403</v>
          </cell>
          <cell r="D90" t="str">
            <v>-  GEN. SET 60 KVA. (PRIME)</v>
          </cell>
          <cell r="E90">
            <v>592000</v>
          </cell>
          <cell r="F90">
            <v>1000</v>
          </cell>
          <cell r="G90" t="str">
            <v>SET</v>
          </cell>
        </row>
        <row r="91">
          <cell r="C91">
            <v>404</v>
          </cell>
          <cell r="D91" t="str">
            <v>-  GEN. SET 80 KVA. (PRIME)</v>
          </cell>
          <cell r="E91">
            <v>600000</v>
          </cell>
          <cell r="F91">
            <v>1000</v>
          </cell>
          <cell r="G91" t="str">
            <v>SET</v>
          </cell>
        </row>
        <row r="92">
          <cell r="C92">
            <v>405</v>
          </cell>
          <cell r="D92" t="str">
            <v>-  GEN. SET 100 KVA. (PRIME)</v>
          </cell>
          <cell r="E92">
            <v>683000</v>
          </cell>
          <cell r="F92">
            <v>15000</v>
          </cell>
          <cell r="G92" t="str">
            <v>SET</v>
          </cell>
        </row>
        <row r="93">
          <cell r="C93">
            <v>406</v>
          </cell>
          <cell r="D93" t="str">
            <v>-  GEN. SET 130 KVA. (PRIME)</v>
          </cell>
          <cell r="E93">
            <v>900000</v>
          </cell>
          <cell r="F93">
            <v>15000</v>
          </cell>
          <cell r="G93" t="str">
            <v>SET</v>
          </cell>
        </row>
        <row r="94">
          <cell r="C94">
            <v>407</v>
          </cell>
          <cell r="D94" t="str">
            <v>-  GEN. SET 170 KVA. (PRIME)</v>
          </cell>
          <cell r="E94">
            <v>1100000</v>
          </cell>
          <cell r="F94">
            <v>20000</v>
          </cell>
          <cell r="G94" t="str">
            <v>SET</v>
          </cell>
        </row>
        <row r="95">
          <cell r="C95">
            <v>408</v>
          </cell>
          <cell r="D95" t="str">
            <v>-  GEN. SET 200 KVA. (PRIME)</v>
          </cell>
          <cell r="E95">
            <v>1200000</v>
          </cell>
          <cell r="F95">
            <v>20000</v>
          </cell>
          <cell r="G95" t="str">
            <v>SET</v>
          </cell>
        </row>
        <row r="96">
          <cell r="C96">
            <v>409</v>
          </cell>
          <cell r="D96" t="str">
            <v>-  GEN. SET 230 KVA. (PRIME)</v>
          </cell>
          <cell r="E96">
            <v>1350000</v>
          </cell>
          <cell r="F96">
            <v>20000</v>
          </cell>
          <cell r="G96" t="str">
            <v>SET</v>
          </cell>
        </row>
        <row r="97">
          <cell r="C97">
            <v>410</v>
          </cell>
          <cell r="D97" t="str">
            <v>-  GEN. SET 250 KVA. (PRIME)</v>
          </cell>
          <cell r="E97">
            <v>1350000</v>
          </cell>
          <cell r="F97">
            <v>25000</v>
          </cell>
          <cell r="G97" t="str">
            <v>SET</v>
          </cell>
        </row>
        <row r="98">
          <cell r="C98">
            <v>411</v>
          </cell>
          <cell r="D98" t="str">
            <v>-  GEN. SET 300 KVA. (PRIME)</v>
          </cell>
          <cell r="E98">
            <v>1514000</v>
          </cell>
          <cell r="F98">
            <v>25000</v>
          </cell>
          <cell r="G98" t="str">
            <v>SET</v>
          </cell>
        </row>
        <row r="99">
          <cell r="C99">
            <v>412</v>
          </cell>
          <cell r="D99" t="str">
            <v>-  GEN. SET 320 KVA. (PRIME)</v>
          </cell>
          <cell r="E99">
            <v>1600000</v>
          </cell>
          <cell r="F99">
            <v>25000</v>
          </cell>
          <cell r="G99" t="str">
            <v>SET</v>
          </cell>
        </row>
        <row r="100">
          <cell r="C100">
            <v>413</v>
          </cell>
          <cell r="D100" t="str">
            <v>-  GEN. SET 360 KVA. (PRIME)</v>
          </cell>
          <cell r="E100">
            <v>1884000</v>
          </cell>
          <cell r="F100">
            <v>25000</v>
          </cell>
          <cell r="G100" t="str">
            <v>SET</v>
          </cell>
        </row>
        <row r="101">
          <cell r="C101">
            <v>414</v>
          </cell>
          <cell r="D101" t="str">
            <v>-  GEN. SET 380 KVA. (PRIME)</v>
          </cell>
          <cell r="E101">
            <v>1950000</v>
          </cell>
          <cell r="F101">
            <v>25000</v>
          </cell>
          <cell r="G101" t="str">
            <v>SET</v>
          </cell>
        </row>
        <row r="102">
          <cell r="C102">
            <v>415</v>
          </cell>
          <cell r="D102" t="str">
            <v>-  GEN. SET 450 KVA. (PRIME)</v>
          </cell>
          <cell r="E102">
            <v>2000000</v>
          </cell>
          <cell r="F102">
            <v>30000</v>
          </cell>
          <cell r="G102" t="str">
            <v>SET</v>
          </cell>
        </row>
        <row r="103">
          <cell r="C103">
            <v>416</v>
          </cell>
          <cell r="D103" t="str">
            <v>-  GEN. SET 500 KVA. (PRIME)</v>
          </cell>
          <cell r="E103">
            <v>2190000</v>
          </cell>
          <cell r="F103">
            <v>30000</v>
          </cell>
          <cell r="G103" t="str">
            <v>SET</v>
          </cell>
        </row>
        <row r="104">
          <cell r="C104">
            <v>417</v>
          </cell>
          <cell r="D104" t="str">
            <v>-  GEN. SET 650 KVA. (PRIME)</v>
          </cell>
          <cell r="E104">
            <v>2897000</v>
          </cell>
          <cell r="F104">
            <v>30000</v>
          </cell>
          <cell r="G104" t="str">
            <v>SET</v>
          </cell>
        </row>
        <row r="105">
          <cell r="C105">
            <v>418</v>
          </cell>
          <cell r="D105" t="str">
            <v>-  GEN. SET 720 KVA. (PRIME)</v>
          </cell>
          <cell r="E105">
            <v>3200000</v>
          </cell>
          <cell r="F105">
            <v>35000</v>
          </cell>
          <cell r="G105" t="str">
            <v>SET</v>
          </cell>
        </row>
        <row r="106">
          <cell r="C106">
            <v>419</v>
          </cell>
          <cell r="D106" t="str">
            <v>-  GEN. SET 760 KVA. (PRIME)</v>
          </cell>
          <cell r="E106">
            <v>3700000</v>
          </cell>
          <cell r="F106">
            <v>35000</v>
          </cell>
          <cell r="G106" t="str">
            <v>SET</v>
          </cell>
        </row>
        <row r="107">
          <cell r="C107">
            <v>420</v>
          </cell>
          <cell r="D107" t="str">
            <v>-  GEN. SET 720 KVA. (PRIME)</v>
          </cell>
          <cell r="E107">
            <v>3963000</v>
          </cell>
          <cell r="F107">
            <v>40000</v>
          </cell>
          <cell r="G107" t="str">
            <v>SET</v>
          </cell>
        </row>
        <row r="108">
          <cell r="C108">
            <v>421</v>
          </cell>
          <cell r="D108" t="str">
            <v>-  GEN. SET 1,000 KVA. (PRIME)</v>
          </cell>
          <cell r="E108">
            <v>4683000</v>
          </cell>
          <cell r="F108">
            <v>45000</v>
          </cell>
          <cell r="G108" t="str">
            <v>SET</v>
          </cell>
        </row>
        <row r="109">
          <cell r="C109">
            <v>422</v>
          </cell>
          <cell r="D109" t="str">
            <v>-  GEN. SET 1,250 KVA. (PRIME)</v>
          </cell>
          <cell r="E109">
            <v>5400000</v>
          </cell>
          <cell r="F109">
            <v>50000</v>
          </cell>
          <cell r="G109" t="str">
            <v>SET</v>
          </cell>
        </row>
        <row r="110">
          <cell r="C110">
            <v>423</v>
          </cell>
          <cell r="D110" t="str">
            <v>-  GEN. SET 1,375 KVA. (PRIME)</v>
          </cell>
          <cell r="E110">
            <v>6330000</v>
          </cell>
          <cell r="F110">
            <v>50000</v>
          </cell>
          <cell r="G110" t="str">
            <v>SET</v>
          </cell>
        </row>
        <row r="111">
          <cell r="D111" t="str">
            <v>SPACE</v>
          </cell>
        </row>
        <row r="112">
          <cell r="C112">
            <v>431</v>
          </cell>
          <cell r="D112" t="str">
            <v>-  GEN. SET 30 KVA. (STAND-BY)</v>
          </cell>
          <cell r="E112">
            <v>411000</v>
          </cell>
          <cell r="F112">
            <v>6000</v>
          </cell>
          <cell r="G112" t="str">
            <v>SET</v>
          </cell>
        </row>
        <row r="113">
          <cell r="C113">
            <v>432</v>
          </cell>
          <cell r="D113" t="str">
            <v>-  GEN. SET 45 KVA. (STAND-BY)</v>
          </cell>
          <cell r="E113">
            <v>456000</v>
          </cell>
          <cell r="F113">
            <v>6000</v>
          </cell>
          <cell r="G113" t="str">
            <v>SET</v>
          </cell>
        </row>
        <row r="114">
          <cell r="C114">
            <v>433</v>
          </cell>
          <cell r="D114" t="str">
            <v>-  GEN. SET 50 KVA. (STAND-BY)</v>
          </cell>
          <cell r="E114">
            <v>546000</v>
          </cell>
          <cell r="F114">
            <v>8000</v>
          </cell>
          <cell r="G114" t="str">
            <v>SET</v>
          </cell>
        </row>
        <row r="115">
          <cell r="C115">
            <v>434</v>
          </cell>
          <cell r="D115" t="str">
            <v>-  GEN. SET 70 KVA. (STAND-BY)</v>
          </cell>
          <cell r="E115">
            <v>570000</v>
          </cell>
          <cell r="F115">
            <v>8000</v>
          </cell>
          <cell r="G115" t="str">
            <v>SET</v>
          </cell>
        </row>
        <row r="116">
          <cell r="C116">
            <v>435</v>
          </cell>
          <cell r="D116" t="str">
            <v>-  GEN. SET 90 KVA. (STAND-BY)</v>
          </cell>
          <cell r="E116">
            <v>590000</v>
          </cell>
          <cell r="F116">
            <v>10000</v>
          </cell>
          <cell r="G116" t="str">
            <v>SET</v>
          </cell>
        </row>
        <row r="117">
          <cell r="C117">
            <v>436</v>
          </cell>
          <cell r="D117" t="str">
            <v>-  GEN. SET 110 KVA. (STAND-BY)</v>
          </cell>
          <cell r="E117">
            <v>670000</v>
          </cell>
          <cell r="F117">
            <v>10000</v>
          </cell>
          <cell r="G117" t="str">
            <v>SET</v>
          </cell>
        </row>
        <row r="118">
          <cell r="C118">
            <v>437</v>
          </cell>
          <cell r="D118" t="str">
            <v>-  GEN. SET 150 KVA. (STAND-BY)</v>
          </cell>
          <cell r="E118">
            <v>900000</v>
          </cell>
          <cell r="F118">
            <v>15000</v>
          </cell>
          <cell r="G118" t="str">
            <v>SET</v>
          </cell>
        </row>
        <row r="119">
          <cell r="C119">
            <v>438</v>
          </cell>
          <cell r="D119" t="str">
            <v>-  GEN. SET 190 KVA. (STAND-BY)</v>
          </cell>
          <cell r="E119">
            <v>920000</v>
          </cell>
          <cell r="F119">
            <v>15000</v>
          </cell>
          <cell r="G119" t="str">
            <v>SET</v>
          </cell>
        </row>
        <row r="120">
          <cell r="C120">
            <v>439</v>
          </cell>
          <cell r="D120" t="str">
            <v>-  GEN. SET 210 KVA. (STAND-BY)</v>
          </cell>
          <cell r="E120">
            <v>1100000</v>
          </cell>
          <cell r="F120">
            <v>20000</v>
          </cell>
          <cell r="G120" t="str">
            <v>SET</v>
          </cell>
        </row>
        <row r="121">
          <cell r="C121">
            <v>440</v>
          </cell>
          <cell r="D121" t="str">
            <v>-  GEN. SET 250 KVA. (STAND-BY)</v>
          </cell>
          <cell r="E121">
            <v>1214000</v>
          </cell>
          <cell r="F121">
            <v>20000</v>
          </cell>
          <cell r="G121" t="str">
            <v>SET</v>
          </cell>
        </row>
        <row r="122">
          <cell r="C122">
            <v>441</v>
          </cell>
          <cell r="D122" t="str">
            <v>-  GEN. SET 280 KVA. (STAND-BY)</v>
          </cell>
          <cell r="E122">
            <v>1350000</v>
          </cell>
          <cell r="F122">
            <v>20000</v>
          </cell>
          <cell r="G122" t="str">
            <v>SET</v>
          </cell>
        </row>
        <row r="123">
          <cell r="C123">
            <v>442</v>
          </cell>
          <cell r="D123" t="str">
            <v>-  GEN. SET 310 KVA. (STAND-BY)</v>
          </cell>
          <cell r="E123">
            <v>1510000</v>
          </cell>
          <cell r="F123">
            <v>25000</v>
          </cell>
          <cell r="G123" t="str">
            <v>SET</v>
          </cell>
        </row>
        <row r="124">
          <cell r="C124">
            <v>443</v>
          </cell>
          <cell r="D124" t="str">
            <v>-  GEN. SET 330 KVA. (STAND-BY)</v>
          </cell>
          <cell r="E124">
            <v>1550000</v>
          </cell>
          <cell r="F124">
            <v>25000</v>
          </cell>
          <cell r="G124" t="str">
            <v>SET</v>
          </cell>
        </row>
        <row r="125">
          <cell r="C125">
            <v>444</v>
          </cell>
          <cell r="D125" t="str">
            <v>-  GEN. SET 345 KVA. (STAND-BY)</v>
          </cell>
          <cell r="E125">
            <v>1600000</v>
          </cell>
          <cell r="F125">
            <v>25000</v>
          </cell>
          <cell r="G125" t="str">
            <v>SET</v>
          </cell>
        </row>
        <row r="126">
          <cell r="C126">
            <v>445</v>
          </cell>
          <cell r="D126" t="str">
            <v>-  GEN. SET 390 KVA. (STAND-BY)</v>
          </cell>
          <cell r="E126">
            <v>1884000</v>
          </cell>
          <cell r="F126">
            <v>25000</v>
          </cell>
          <cell r="G126" t="str">
            <v>SET</v>
          </cell>
        </row>
        <row r="127">
          <cell r="C127">
            <v>446</v>
          </cell>
          <cell r="D127" t="str">
            <v>-  GEN. SET 415 KVA. (STAND-BY)</v>
          </cell>
          <cell r="E127">
            <v>1900000</v>
          </cell>
          <cell r="F127">
            <v>25000</v>
          </cell>
          <cell r="G127" t="str">
            <v>SET</v>
          </cell>
        </row>
        <row r="128">
          <cell r="C128">
            <v>447</v>
          </cell>
          <cell r="D128" t="str">
            <v>-  GEN. SET 500 KVA. (STAND-BY)</v>
          </cell>
          <cell r="E128">
            <v>2063000</v>
          </cell>
          <cell r="F128">
            <v>25000</v>
          </cell>
          <cell r="G128" t="str">
            <v>SET</v>
          </cell>
        </row>
        <row r="129">
          <cell r="C129">
            <v>448</v>
          </cell>
          <cell r="D129" t="str">
            <v>-  GEN. SET 560 KVA. (STAND-BY)</v>
          </cell>
          <cell r="E129">
            <v>2195000</v>
          </cell>
          <cell r="F129">
            <v>30000</v>
          </cell>
          <cell r="G129" t="str">
            <v>SET</v>
          </cell>
        </row>
        <row r="130">
          <cell r="C130">
            <v>449</v>
          </cell>
          <cell r="D130" t="str">
            <v>-  GEN. SET 700 KVA. (STAND-BY)</v>
          </cell>
          <cell r="E130">
            <v>2897000</v>
          </cell>
          <cell r="F130">
            <v>30000</v>
          </cell>
          <cell r="G130" t="str">
            <v>SET</v>
          </cell>
        </row>
        <row r="131">
          <cell r="C131">
            <v>450</v>
          </cell>
          <cell r="D131" t="str">
            <v>-  GEN. SET 800 KVA. (STAND-BY)</v>
          </cell>
          <cell r="E131">
            <v>3664000</v>
          </cell>
          <cell r="F131">
            <v>30000</v>
          </cell>
          <cell r="G131" t="str">
            <v>SET</v>
          </cell>
        </row>
        <row r="132">
          <cell r="C132">
            <v>451</v>
          </cell>
          <cell r="D132" t="str">
            <v>-  GEN. SET 830 KVA. (STAND-BY)</v>
          </cell>
          <cell r="E132">
            <v>3826000</v>
          </cell>
          <cell r="F132">
            <v>35000</v>
          </cell>
          <cell r="G132" t="str">
            <v>SET</v>
          </cell>
        </row>
        <row r="133">
          <cell r="C133">
            <v>452</v>
          </cell>
          <cell r="D133" t="str">
            <v>-  GEN. SET 1,000 KVA. (STAND-BY)</v>
          </cell>
          <cell r="E133">
            <v>3963000</v>
          </cell>
          <cell r="F133">
            <v>35000</v>
          </cell>
          <cell r="G133" t="str">
            <v>SET</v>
          </cell>
        </row>
        <row r="134">
          <cell r="C134">
            <v>453</v>
          </cell>
          <cell r="D134" t="str">
            <v>-  GEN. SET 1,125 KVA. (STAND-BY)</v>
          </cell>
          <cell r="E134">
            <v>4683000</v>
          </cell>
          <cell r="F134">
            <v>40000</v>
          </cell>
          <cell r="G134" t="str">
            <v>SET</v>
          </cell>
        </row>
        <row r="135">
          <cell r="C135">
            <v>454</v>
          </cell>
          <cell r="D135" t="str">
            <v>-  GEN. SET 1,400 KVA. (STAND-BY)</v>
          </cell>
          <cell r="E135">
            <v>5400000</v>
          </cell>
          <cell r="F135">
            <v>45000</v>
          </cell>
          <cell r="G135" t="str">
            <v>SET</v>
          </cell>
        </row>
        <row r="136">
          <cell r="C136">
            <v>455</v>
          </cell>
          <cell r="D136" t="str">
            <v>-  GEN. SET 1,550 KVA. (STAND-BY)</v>
          </cell>
          <cell r="E136">
            <v>6330000</v>
          </cell>
          <cell r="F136">
            <v>50000</v>
          </cell>
          <cell r="G136" t="str">
            <v>SET</v>
          </cell>
        </row>
        <row r="137">
          <cell r="C137">
            <v>456</v>
          </cell>
          <cell r="D137" t="str">
            <v>-  GEN. SET 1,600 KVA. (STAND-BY)</v>
          </cell>
          <cell r="E137">
            <v>7000000</v>
          </cell>
          <cell r="F137">
            <v>50000</v>
          </cell>
          <cell r="G137" t="str">
            <v>SET</v>
          </cell>
        </row>
        <row r="138">
          <cell r="D138" t="str">
            <v>SPACE</v>
          </cell>
        </row>
        <row r="139">
          <cell r="C139">
            <v>5</v>
          </cell>
          <cell r="D139" t="str">
            <v>HIGH-VOLTAGE EQUIPMENT</v>
          </cell>
        </row>
        <row r="140">
          <cell r="C140">
            <v>501</v>
          </cell>
          <cell r="D140" t="str">
            <v>-  LIGHTNING ARRESTER 21 KV. 5 KA.</v>
          </cell>
          <cell r="E140">
            <v>3000</v>
          </cell>
          <cell r="F140">
            <v>200</v>
          </cell>
          <cell r="G140" t="str">
            <v>EA.</v>
          </cell>
        </row>
        <row r="141">
          <cell r="C141">
            <v>502</v>
          </cell>
          <cell r="D141" t="str">
            <v>-  LIGHTNING ARRESTER 24 KV. 5 KA.</v>
          </cell>
          <cell r="E141">
            <v>3000</v>
          </cell>
          <cell r="F141">
            <v>200</v>
          </cell>
          <cell r="G141" t="str">
            <v>EA.</v>
          </cell>
        </row>
        <row r="142">
          <cell r="C142">
            <v>503</v>
          </cell>
          <cell r="D142" t="str">
            <v>-  LIGHTNING ARRESTER 30 KV. 5 KA.</v>
          </cell>
          <cell r="E142">
            <v>5800</v>
          </cell>
          <cell r="F142">
            <v>200</v>
          </cell>
          <cell r="G142" t="str">
            <v>EA.</v>
          </cell>
        </row>
        <row r="143">
          <cell r="C143">
            <v>504</v>
          </cell>
          <cell r="D143" t="str">
            <v>-  LIGHTNING ARRESTER 20 KV. 10 KA.</v>
          </cell>
          <cell r="E143">
            <v>6000</v>
          </cell>
          <cell r="F143">
            <v>200</v>
          </cell>
          <cell r="G143" t="str">
            <v>EA.</v>
          </cell>
        </row>
        <row r="144">
          <cell r="C144">
            <v>505</v>
          </cell>
          <cell r="D144" t="str">
            <v>-  LIGHTNING ARRESTER 24 KV. 10 KA.</v>
          </cell>
          <cell r="E144">
            <v>6000</v>
          </cell>
          <cell r="F144">
            <v>200</v>
          </cell>
          <cell r="G144" t="str">
            <v>EA.</v>
          </cell>
        </row>
        <row r="145">
          <cell r="C145">
            <v>506</v>
          </cell>
          <cell r="D145" t="str">
            <v>-  LIGHTNING ARRESTER 30 KV. 10 KA.</v>
          </cell>
          <cell r="E145">
            <v>7500</v>
          </cell>
          <cell r="F145">
            <v>200</v>
          </cell>
          <cell r="G145" t="str">
            <v>EA.</v>
          </cell>
        </row>
        <row r="146">
          <cell r="C146">
            <v>507</v>
          </cell>
          <cell r="D146" t="str">
            <v>-  CURRENT TRANSFORMER 24 KV.</v>
          </cell>
          <cell r="E146">
            <v>22000</v>
          </cell>
          <cell r="F146">
            <v>0</v>
          </cell>
          <cell r="G146" t="str">
            <v>EA.</v>
          </cell>
        </row>
        <row r="147">
          <cell r="C147">
            <v>508</v>
          </cell>
          <cell r="D147" t="str">
            <v>-  CURRENT TRANSFORMER 36 KV.</v>
          </cell>
          <cell r="E147">
            <v>25000</v>
          </cell>
          <cell r="F147">
            <v>0</v>
          </cell>
          <cell r="G147" t="str">
            <v>EA.</v>
          </cell>
        </row>
        <row r="148">
          <cell r="C148">
            <v>509</v>
          </cell>
          <cell r="D148" t="str">
            <v>-  VOLTAGE TRANSFORMER 24 KV.</v>
          </cell>
          <cell r="E148">
            <v>32000</v>
          </cell>
          <cell r="F148">
            <v>0</v>
          </cell>
          <cell r="G148" t="str">
            <v>EA.</v>
          </cell>
        </row>
        <row r="149">
          <cell r="C149">
            <v>510</v>
          </cell>
          <cell r="D149" t="str">
            <v>-  VOLTAGE TRANSFORMER 36 KV.</v>
          </cell>
          <cell r="E149">
            <v>50000</v>
          </cell>
          <cell r="F149">
            <v>0</v>
          </cell>
          <cell r="G149" t="str">
            <v>EA.</v>
          </cell>
        </row>
        <row r="150">
          <cell r="C150">
            <v>511</v>
          </cell>
          <cell r="D150" t="str">
            <v>-  35 SQ.MM. TERMINATOR 24 KV. INDOOR TYPE</v>
          </cell>
          <cell r="E150">
            <v>1750</v>
          </cell>
          <cell r="F150">
            <v>1000</v>
          </cell>
          <cell r="G150" t="str">
            <v>SET</v>
          </cell>
        </row>
        <row r="151">
          <cell r="C151">
            <v>512</v>
          </cell>
          <cell r="D151" t="str">
            <v>-  70 SQ.MM. TERMINATOR 24 KV. INDOOR TYPE</v>
          </cell>
          <cell r="E151">
            <v>1850</v>
          </cell>
          <cell r="F151">
            <v>1000</v>
          </cell>
          <cell r="G151" t="str">
            <v>SET</v>
          </cell>
        </row>
        <row r="152">
          <cell r="C152">
            <v>513</v>
          </cell>
          <cell r="D152" t="str">
            <v>-  185 SQ.MM. TERMINATOR 24 KV. INDOOR TYPE</v>
          </cell>
          <cell r="E152">
            <v>2100</v>
          </cell>
          <cell r="F152">
            <v>1000</v>
          </cell>
          <cell r="G152" t="str">
            <v>SET</v>
          </cell>
        </row>
        <row r="153">
          <cell r="C153">
            <v>514</v>
          </cell>
          <cell r="D153" t="str">
            <v>-  400 SQ.MM. TERMINATOR 24 KV. INDOOR TYPE</v>
          </cell>
          <cell r="E153">
            <v>2380</v>
          </cell>
          <cell r="F153">
            <v>1000</v>
          </cell>
          <cell r="G153" t="str">
            <v>SET</v>
          </cell>
        </row>
        <row r="154">
          <cell r="C154">
            <v>515</v>
          </cell>
          <cell r="D154" t="str">
            <v>-  50 SQ.MM. TERMINATOR 36 KV. INDOOR TYPE</v>
          </cell>
          <cell r="E154">
            <v>2750</v>
          </cell>
          <cell r="F154">
            <v>1000</v>
          </cell>
          <cell r="G154" t="str">
            <v>SET</v>
          </cell>
        </row>
        <row r="155">
          <cell r="C155">
            <v>516</v>
          </cell>
          <cell r="D155" t="str">
            <v>-  120 SQ.MM. TERMINATOR 36 KV. INDOOR TYPE</v>
          </cell>
          <cell r="E155">
            <v>3150</v>
          </cell>
          <cell r="F155">
            <v>1000</v>
          </cell>
          <cell r="G155" t="str">
            <v>SET</v>
          </cell>
        </row>
        <row r="156">
          <cell r="C156">
            <v>517</v>
          </cell>
          <cell r="D156" t="str">
            <v>-  185 SQ.MM. TERMINATOR 36 KV. INDOOR TYPE</v>
          </cell>
          <cell r="E156">
            <v>3380</v>
          </cell>
          <cell r="F156">
            <v>1000</v>
          </cell>
          <cell r="G156" t="str">
            <v>SET</v>
          </cell>
        </row>
        <row r="157">
          <cell r="C157">
            <v>518</v>
          </cell>
          <cell r="D157" t="str">
            <v>-  500 SQ.MM. TERMINATOR 36 KV. INDOOR TYPE</v>
          </cell>
          <cell r="E157">
            <v>3800</v>
          </cell>
          <cell r="F157">
            <v>1000</v>
          </cell>
          <cell r="G157" t="str">
            <v>SET</v>
          </cell>
        </row>
        <row r="158">
          <cell r="C158">
            <v>519</v>
          </cell>
          <cell r="D158" t="str">
            <v>-  35 SQ.MM. TERMINATOR 24 KV. OUTDOOR TYPE</v>
          </cell>
          <cell r="E158">
            <v>4400</v>
          </cell>
          <cell r="F158">
            <v>1000</v>
          </cell>
          <cell r="G158" t="str">
            <v>SET</v>
          </cell>
        </row>
        <row r="159">
          <cell r="C159">
            <v>520</v>
          </cell>
          <cell r="D159" t="str">
            <v>-  70 SQ.MM. TERMINATOR 24 KV. OUTDOOR TYPE</v>
          </cell>
          <cell r="E159">
            <v>4600</v>
          </cell>
          <cell r="F159">
            <v>1000</v>
          </cell>
          <cell r="G159" t="str">
            <v>SET</v>
          </cell>
        </row>
        <row r="160">
          <cell r="C160">
            <v>521</v>
          </cell>
          <cell r="D160" t="str">
            <v>-  185 SQ.MM. TERMINATOR 24 KV. OUTDOOR TYPE</v>
          </cell>
          <cell r="E160">
            <v>4950</v>
          </cell>
          <cell r="F160">
            <v>1200</v>
          </cell>
          <cell r="G160" t="str">
            <v>SET</v>
          </cell>
        </row>
        <row r="161">
          <cell r="C161">
            <v>522</v>
          </cell>
          <cell r="D161" t="str">
            <v>-  400 SQ.MM. TERMINATOR 24 KV. OUTDOOR TYPE</v>
          </cell>
          <cell r="E161">
            <v>5400</v>
          </cell>
          <cell r="F161">
            <v>1200</v>
          </cell>
          <cell r="G161" t="str">
            <v>SET</v>
          </cell>
        </row>
        <row r="162">
          <cell r="C162">
            <v>523</v>
          </cell>
          <cell r="D162" t="str">
            <v>-  50 SQ.MM. TERMINATOR 36 KV. OUTDOOR TYPE</v>
          </cell>
          <cell r="E162">
            <v>6300</v>
          </cell>
          <cell r="F162">
            <v>1000</v>
          </cell>
          <cell r="G162" t="str">
            <v>SET</v>
          </cell>
        </row>
        <row r="163">
          <cell r="C163">
            <v>524</v>
          </cell>
          <cell r="D163" t="str">
            <v>-  120 SQ.MM. TERMINATOR 36 KV. OUTDOOR TYPE</v>
          </cell>
          <cell r="E163">
            <v>6800</v>
          </cell>
          <cell r="F163">
            <v>1000</v>
          </cell>
          <cell r="G163" t="str">
            <v>SET</v>
          </cell>
        </row>
        <row r="164">
          <cell r="C164">
            <v>525</v>
          </cell>
          <cell r="D164" t="str">
            <v>-  185 SQ.MM. TERMINATOR 36 KV. OUTDOOR TYPE</v>
          </cell>
          <cell r="E164">
            <v>7600</v>
          </cell>
          <cell r="F164">
            <v>1200</v>
          </cell>
          <cell r="G164" t="str">
            <v>SET</v>
          </cell>
        </row>
        <row r="165">
          <cell r="C165">
            <v>526</v>
          </cell>
          <cell r="D165" t="str">
            <v>-  500 SQ.MM. TERMINATOR 36 KV. OUTDOOR TYPE</v>
          </cell>
          <cell r="E165">
            <v>8000</v>
          </cell>
          <cell r="F165">
            <v>1200</v>
          </cell>
          <cell r="G165" t="str">
            <v>SET</v>
          </cell>
        </row>
        <row r="166">
          <cell r="D166" t="str">
            <v>SPACE</v>
          </cell>
        </row>
        <row r="167">
          <cell r="D167" t="str">
            <v>MANHOLE</v>
          </cell>
        </row>
        <row r="168">
          <cell r="C168">
            <v>551</v>
          </cell>
          <cell r="D168" t="str">
            <v>-  MANHOLE TYPE C</v>
          </cell>
          <cell r="E168">
            <v>15000</v>
          </cell>
          <cell r="F168">
            <v>5000</v>
          </cell>
          <cell r="G168" t="str">
            <v>LOT</v>
          </cell>
        </row>
        <row r="169">
          <cell r="C169">
            <v>552</v>
          </cell>
          <cell r="D169" t="str">
            <v>-  MANHOLE TYPE C - 1</v>
          </cell>
          <cell r="E169">
            <v>19000</v>
          </cell>
          <cell r="F169">
            <v>5000</v>
          </cell>
          <cell r="G169" t="str">
            <v>LOT</v>
          </cell>
        </row>
        <row r="170">
          <cell r="C170">
            <v>553</v>
          </cell>
          <cell r="D170" t="str">
            <v>-  MANHOLE TYPE C - 2</v>
          </cell>
          <cell r="E170">
            <v>14000</v>
          </cell>
          <cell r="F170">
            <v>5000</v>
          </cell>
          <cell r="G170" t="str">
            <v>LOT</v>
          </cell>
        </row>
        <row r="171">
          <cell r="C171">
            <v>554</v>
          </cell>
          <cell r="D171" t="str">
            <v>-  MANHOLE TYPE C - 3</v>
          </cell>
          <cell r="E171">
            <v>15000</v>
          </cell>
          <cell r="F171">
            <v>5000</v>
          </cell>
          <cell r="G171" t="str">
            <v>LOT</v>
          </cell>
        </row>
        <row r="172">
          <cell r="C172">
            <v>555</v>
          </cell>
          <cell r="D172" t="str">
            <v>-  MANHOLE TYPE A - 1</v>
          </cell>
          <cell r="E172">
            <v>40000</v>
          </cell>
          <cell r="F172">
            <v>25000</v>
          </cell>
          <cell r="G172" t="str">
            <v>LOT</v>
          </cell>
        </row>
        <row r="173">
          <cell r="C173">
            <v>556</v>
          </cell>
          <cell r="D173" t="str">
            <v>-  MANHOLE TYPE A - 1/1</v>
          </cell>
          <cell r="E173">
            <v>60000</v>
          </cell>
          <cell r="F173">
            <v>25000</v>
          </cell>
          <cell r="G173" t="str">
            <v>LOT</v>
          </cell>
        </row>
        <row r="174">
          <cell r="C174">
            <v>557</v>
          </cell>
          <cell r="D174" t="str">
            <v>-  MANHOLE TYPE A - 1/2</v>
          </cell>
          <cell r="E174">
            <v>54000</v>
          </cell>
          <cell r="F174">
            <v>22000</v>
          </cell>
          <cell r="G174" t="str">
            <v>LOT</v>
          </cell>
        </row>
        <row r="175">
          <cell r="C175">
            <v>558</v>
          </cell>
          <cell r="D175" t="str">
            <v>-  MANHOLE TYPE A - 1/3</v>
          </cell>
          <cell r="E175">
            <v>54000</v>
          </cell>
          <cell r="F175">
            <v>22000</v>
          </cell>
          <cell r="G175" t="str">
            <v>LOT</v>
          </cell>
        </row>
        <row r="176">
          <cell r="C176">
            <v>559</v>
          </cell>
          <cell r="D176" t="str">
            <v>-  MANHOLE TYPE A - 2</v>
          </cell>
          <cell r="E176">
            <v>49000</v>
          </cell>
          <cell r="F176">
            <v>17000</v>
          </cell>
          <cell r="G176" t="str">
            <v>LOT</v>
          </cell>
        </row>
        <row r="177">
          <cell r="C177">
            <v>560</v>
          </cell>
          <cell r="D177" t="str">
            <v>-  MANHOLE TYPE A - 2/1</v>
          </cell>
          <cell r="E177">
            <v>50000</v>
          </cell>
          <cell r="F177">
            <v>17000</v>
          </cell>
          <cell r="G177" t="str">
            <v>LOT</v>
          </cell>
        </row>
        <row r="178">
          <cell r="C178">
            <v>561</v>
          </cell>
          <cell r="D178" t="str">
            <v>-  MANHOLE TYPE A - 3</v>
          </cell>
          <cell r="E178">
            <v>42000</v>
          </cell>
          <cell r="F178">
            <v>15000</v>
          </cell>
          <cell r="G178" t="str">
            <v>LOT</v>
          </cell>
        </row>
        <row r="179">
          <cell r="C179">
            <v>562</v>
          </cell>
          <cell r="D179" t="str">
            <v>-  MANHOLE TYPE A - 3/1</v>
          </cell>
          <cell r="E179">
            <v>43000</v>
          </cell>
          <cell r="F179">
            <v>16000</v>
          </cell>
          <cell r="G179" t="str">
            <v>LOT</v>
          </cell>
        </row>
        <row r="180">
          <cell r="C180">
            <v>563</v>
          </cell>
          <cell r="D180" t="str">
            <v>-  MANHOLE TYPE A - 4/1</v>
          </cell>
          <cell r="E180">
            <v>60000</v>
          </cell>
          <cell r="F180">
            <v>20000</v>
          </cell>
          <cell r="G180" t="str">
            <v>LOT</v>
          </cell>
        </row>
        <row r="181">
          <cell r="C181">
            <v>564</v>
          </cell>
          <cell r="D181" t="str">
            <v>-  MANHOLE TYPE B - 3/1</v>
          </cell>
          <cell r="E181">
            <v>165000</v>
          </cell>
          <cell r="F181">
            <v>33000</v>
          </cell>
          <cell r="G181" t="str">
            <v>LOT</v>
          </cell>
        </row>
        <row r="182">
          <cell r="C182">
            <v>565</v>
          </cell>
          <cell r="D182" t="str">
            <v>-  MANHOLE TYPE B - 3/15</v>
          </cell>
          <cell r="E182">
            <v>144000</v>
          </cell>
          <cell r="F182">
            <v>46000</v>
          </cell>
          <cell r="G182" t="str">
            <v>LOT</v>
          </cell>
        </row>
        <row r="183">
          <cell r="C183">
            <v>566</v>
          </cell>
          <cell r="D183" t="str">
            <v>-  MANHOLE TYPE B - 3/3</v>
          </cell>
          <cell r="E183">
            <v>110000</v>
          </cell>
          <cell r="F183">
            <v>39000</v>
          </cell>
          <cell r="G183" t="str">
            <v>LOT</v>
          </cell>
        </row>
        <row r="184">
          <cell r="C184">
            <v>567</v>
          </cell>
          <cell r="D184" t="str">
            <v>-  MANHOLE TYPE B - 3/4</v>
          </cell>
          <cell r="E184">
            <v>136000</v>
          </cell>
          <cell r="F184">
            <v>37000</v>
          </cell>
          <cell r="G184" t="str">
            <v>LOT</v>
          </cell>
        </row>
        <row r="185">
          <cell r="C185">
            <v>568</v>
          </cell>
          <cell r="D185" t="str">
            <v>-  MANHOLE TYPE B - 4/1</v>
          </cell>
          <cell r="E185">
            <v>93000</v>
          </cell>
          <cell r="F185">
            <v>29000</v>
          </cell>
          <cell r="G185" t="str">
            <v>LOT</v>
          </cell>
        </row>
        <row r="186">
          <cell r="C186">
            <v>6</v>
          </cell>
          <cell r="D186" t="str">
            <v>HIGH-VOLTAGE SWITCHING EQUIPMENT</v>
          </cell>
        </row>
        <row r="187">
          <cell r="D187" t="str">
            <v>DROPOUT FUSE CUTOUT</v>
          </cell>
        </row>
        <row r="188">
          <cell r="C188">
            <v>601</v>
          </cell>
          <cell r="D188" t="str">
            <v>-  DROPOUT FUSE CUTOUT 24 KV. 100A. 10 KA.</v>
          </cell>
          <cell r="E188">
            <v>6000</v>
          </cell>
          <cell r="F188">
            <v>500</v>
          </cell>
          <cell r="G188" t="str">
            <v>EA.</v>
          </cell>
        </row>
        <row r="189">
          <cell r="C189">
            <v>602</v>
          </cell>
          <cell r="D189" t="str">
            <v>-  DROPOUT FUSE CUTOUT 24 KV. 200A. 10 KA.</v>
          </cell>
          <cell r="E189">
            <v>7500</v>
          </cell>
          <cell r="F189">
            <v>500</v>
          </cell>
          <cell r="G189" t="str">
            <v>EA.</v>
          </cell>
        </row>
        <row r="190">
          <cell r="C190">
            <v>603</v>
          </cell>
          <cell r="D190" t="str">
            <v>-  DROPOUT FUSE CUTOUT 36 KV. 100A. 10 KA.</v>
          </cell>
          <cell r="E190">
            <v>6000</v>
          </cell>
          <cell r="F190">
            <v>500</v>
          </cell>
          <cell r="G190" t="str">
            <v>EA.</v>
          </cell>
        </row>
        <row r="191">
          <cell r="C191">
            <v>604</v>
          </cell>
          <cell r="D191" t="str">
            <v>-  DROPOUT FUSE CUTOUT 36 KV. 200A. 10 KA.</v>
          </cell>
          <cell r="E191">
            <v>14000</v>
          </cell>
          <cell r="F191">
            <v>500</v>
          </cell>
          <cell r="G191" t="str">
            <v>EA.</v>
          </cell>
        </row>
        <row r="192">
          <cell r="D192" t="str">
            <v>SPACE</v>
          </cell>
        </row>
        <row r="193">
          <cell r="D193" t="str">
            <v>LOAD BREAK  (POLE MOUNTED)</v>
          </cell>
        </row>
        <row r="194">
          <cell r="C194">
            <v>611</v>
          </cell>
          <cell r="D194" t="str">
            <v>-  LOAD BREAK SWITCH 25 KV. 600A.</v>
          </cell>
          <cell r="E194">
            <v>200000</v>
          </cell>
          <cell r="F194">
            <v>5000</v>
          </cell>
          <cell r="G194" t="str">
            <v>EA.</v>
          </cell>
        </row>
        <row r="195">
          <cell r="C195">
            <v>612</v>
          </cell>
          <cell r="D195" t="str">
            <v>-  LOAD BREAK SWITCH 35 KV. 600A.</v>
          </cell>
          <cell r="E195">
            <v>288000</v>
          </cell>
          <cell r="F195">
            <v>5000</v>
          </cell>
          <cell r="G195" t="str">
            <v>EA.</v>
          </cell>
        </row>
        <row r="196">
          <cell r="C196">
            <v>613</v>
          </cell>
          <cell r="D196" t="str">
            <v>-  SF6. LOAD BREAK SWITCH 25 KV. 400A. MANUAL OPERATE</v>
          </cell>
          <cell r="E196">
            <v>300000</v>
          </cell>
          <cell r="F196">
            <v>7000</v>
          </cell>
          <cell r="G196" t="str">
            <v>EA.</v>
          </cell>
        </row>
        <row r="197">
          <cell r="C197">
            <v>614</v>
          </cell>
          <cell r="D197" t="str">
            <v>-  SF6. LOAD BREAK SWITCH 25 KV. 400A. MANUAL AND ELECTRIC OPERATE</v>
          </cell>
          <cell r="E197">
            <v>380000</v>
          </cell>
          <cell r="F197">
            <v>7000</v>
          </cell>
          <cell r="G197" t="str">
            <v>EA.</v>
          </cell>
        </row>
        <row r="198">
          <cell r="D198" t="str">
            <v>SPACE</v>
          </cell>
        </row>
        <row r="199">
          <cell r="D199" t="str">
            <v>DISCONNECTING SWITCH</v>
          </cell>
        </row>
        <row r="200">
          <cell r="C200">
            <v>616</v>
          </cell>
          <cell r="D200" t="str">
            <v>-  DISCONNECTING SWITCH 24 KV. 600A.</v>
          </cell>
          <cell r="E200">
            <v>11000</v>
          </cell>
          <cell r="F200">
            <v>1500</v>
          </cell>
          <cell r="G200" t="str">
            <v>EA.</v>
          </cell>
        </row>
        <row r="201">
          <cell r="C201">
            <v>617</v>
          </cell>
          <cell r="D201" t="str">
            <v>-  DISCONNECTING SWITCH 36 KV. 600A.</v>
          </cell>
          <cell r="E201">
            <v>25000</v>
          </cell>
          <cell r="F201">
            <v>1500</v>
          </cell>
          <cell r="G201" t="str">
            <v>EA.</v>
          </cell>
        </row>
        <row r="202">
          <cell r="C202">
            <v>618</v>
          </cell>
          <cell r="D202" t="str">
            <v>-  DISCONNECTING SWITCH 24 KV. 1,200A.</v>
          </cell>
          <cell r="E202">
            <v>25000</v>
          </cell>
          <cell r="F202">
            <v>1500</v>
          </cell>
          <cell r="G202" t="str">
            <v>EA.</v>
          </cell>
        </row>
        <row r="203">
          <cell r="C203">
            <v>619</v>
          </cell>
          <cell r="D203" t="str">
            <v>-  DISCONNECTING SWITCH 36 KV. 1,200A.</v>
          </cell>
          <cell r="E203">
            <v>35000</v>
          </cell>
          <cell r="F203">
            <v>1500</v>
          </cell>
          <cell r="G203" t="str">
            <v>EA.</v>
          </cell>
        </row>
        <row r="204">
          <cell r="D204" t="str">
            <v>SPACE</v>
          </cell>
        </row>
        <row r="205">
          <cell r="D205" t="str">
            <v>LOAD BREAK SWITCH  (INDOOR)</v>
          </cell>
        </row>
        <row r="206">
          <cell r="C206">
            <v>626</v>
          </cell>
          <cell r="D206" t="str">
            <v>-  LOAD BREAK SWITCH 24 KV. 630A. (NONFUSE)</v>
          </cell>
          <cell r="E206">
            <v>70000</v>
          </cell>
          <cell r="F206">
            <v>0</v>
          </cell>
          <cell r="G206" t="str">
            <v>EA.</v>
          </cell>
        </row>
        <row r="207">
          <cell r="C207">
            <v>627</v>
          </cell>
          <cell r="D207" t="str">
            <v>-  LOAD BREAK SWITCH 36 KV. 630A. (NONFUSE)</v>
          </cell>
          <cell r="E207">
            <v>85000</v>
          </cell>
          <cell r="F207">
            <v>0</v>
          </cell>
          <cell r="G207" t="str">
            <v>EA.</v>
          </cell>
        </row>
        <row r="208">
          <cell r="C208">
            <v>628</v>
          </cell>
          <cell r="D208" t="str">
            <v>-  LOAD BREAK SWITCH 24 KV. 630A. (W./FUSE)</v>
          </cell>
          <cell r="E208">
            <v>86000</v>
          </cell>
          <cell r="F208">
            <v>0</v>
          </cell>
          <cell r="G208" t="str">
            <v>EA.</v>
          </cell>
        </row>
        <row r="209">
          <cell r="C209">
            <v>629</v>
          </cell>
          <cell r="D209" t="str">
            <v>-  LOAD BREAK SWITCH 36 KV. 630A. (W./FUSE)</v>
          </cell>
          <cell r="E209">
            <v>115000</v>
          </cell>
          <cell r="F209">
            <v>0</v>
          </cell>
          <cell r="G209" t="str">
            <v>EA.</v>
          </cell>
        </row>
        <row r="210">
          <cell r="D210" t="str">
            <v>SPACE</v>
          </cell>
        </row>
        <row r="211">
          <cell r="C211">
            <v>636</v>
          </cell>
          <cell r="D211" t="str">
            <v xml:space="preserve">-  LOAD BREAK SWITCH 24 KV. 200A. </v>
          </cell>
          <cell r="E211">
            <v>514000</v>
          </cell>
          <cell r="F211">
            <v>8000</v>
          </cell>
          <cell r="G211" t="str">
            <v>EA.</v>
          </cell>
        </row>
        <row r="212">
          <cell r="C212">
            <v>637</v>
          </cell>
          <cell r="D212" t="str">
            <v xml:space="preserve">-  LOAD BREAK SWITCH 24 KV. 200A. </v>
          </cell>
          <cell r="E212">
            <v>819000</v>
          </cell>
          <cell r="F212">
            <v>10000</v>
          </cell>
          <cell r="G212" t="str">
            <v>EA.</v>
          </cell>
        </row>
        <row r="213">
          <cell r="C213">
            <v>638</v>
          </cell>
          <cell r="D213" t="str">
            <v xml:space="preserve">-  LOAD BREAK SWITCH 24 KV. 200A. </v>
          </cell>
          <cell r="E213">
            <v>1123000</v>
          </cell>
          <cell r="F213">
            <v>15000</v>
          </cell>
          <cell r="G213" t="str">
            <v>EA.</v>
          </cell>
        </row>
        <row r="214">
          <cell r="C214">
            <v>639</v>
          </cell>
          <cell r="D214" t="str">
            <v xml:space="preserve">-  LOAD BREAK SWITCH 24 KV. 200A. </v>
          </cell>
          <cell r="E214">
            <v>1224000</v>
          </cell>
          <cell r="F214">
            <v>10000</v>
          </cell>
          <cell r="G214" t="str">
            <v>EA.</v>
          </cell>
        </row>
        <row r="215">
          <cell r="C215">
            <v>640</v>
          </cell>
          <cell r="D215" t="str">
            <v xml:space="preserve">-  LOAD BREAK SWITCH 24 KV. 200A. </v>
          </cell>
          <cell r="E215">
            <v>2238000</v>
          </cell>
          <cell r="F215">
            <v>15000</v>
          </cell>
          <cell r="G215" t="str">
            <v>EA.</v>
          </cell>
        </row>
        <row r="216">
          <cell r="C216">
            <v>641</v>
          </cell>
          <cell r="D216" t="str">
            <v xml:space="preserve">-  LOAD BREAK SWITCH 24 KV. 200A. </v>
          </cell>
          <cell r="E216">
            <v>3252000</v>
          </cell>
          <cell r="F216">
            <v>18000</v>
          </cell>
          <cell r="G216" t="str">
            <v>EA.</v>
          </cell>
        </row>
        <row r="217">
          <cell r="D217" t="str">
            <v>SPACE</v>
          </cell>
        </row>
        <row r="218">
          <cell r="D218" t="str">
            <v>RING MAIN UNIT (SF6)</v>
          </cell>
        </row>
        <row r="219">
          <cell r="C219">
            <v>651</v>
          </cell>
          <cell r="D219" t="str">
            <v>-  3 FUNC 400A. RING MAIN UNIT (DISCONNECTING SWITCH)</v>
          </cell>
          <cell r="E219">
            <v>702000</v>
          </cell>
          <cell r="F219">
            <v>10000</v>
          </cell>
          <cell r="G219" t="str">
            <v>SET</v>
          </cell>
        </row>
        <row r="220">
          <cell r="C220">
            <v>652</v>
          </cell>
          <cell r="D220" t="str">
            <v>-  3 FUNC 400A. RING MAIN UNIT (CIRCUIT BREAKER))</v>
          </cell>
          <cell r="E220">
            <v>702000</v>
          </cell>
          <cell r="F220">
            <v>10000</v>
          </cell>
          <cell r="G220" t="str">
            <v>SET</v>
          </cell>
        </row>
        <row r="221">
          <cell r="C221">
            <v>653</v>
          </cell>
          <cell r="D221" t="str">
            <v>-  4 FUNC 400A. RING MAIN UNIT (DISCONNECTING SWITCH)</v>
          </cell>
          <cell r="E221">
            <v>1014000</v>
          </cell>
          <cell r="F221">
            <v>12000</v>
          </cell>
          <cell r="G221" t="str">
            <v>SET</v>
          </cell>
        </row>
        <row r="222">
          <cell r="C222">
            <v>654</v>
          </cell>
          <cell r="D222" t="str">
            <v>-  4 FUNC 400A. RING MAIN UNIT (CIRCUIT BREAKER))</v>
          </cell>
          <cell r="E222">
            <v>1014000</v>
          </cell>
          <cell r="F222">
            <v>12000</v>
          </cell>
          <cell r="G222" t="str">
            <v>SET</v>
          </cell>
        </row>
        <row r="223">
          <cell r="C223">
            <v>655</v>
          </cell>
          <cell r="D223" t="str">
            <v>-  3 FUNC 600A. RING MAIN UNIT (DISCONNECTING SWITCH)</v>
          </cell>
          <cell r="E223">
            <v>819000</v>
          </cell>
          <cell r="F223">
            <v>12000</v>
          </cell>
          <cell r="G223" t="str">
            <v>SET</v>
          </cell>
        </row>
        <row r="224">
          <cell r="C224">
            <v>656</v>
          </cell>
          <cell r="D224" t="str">
            <v>-  3 FUNC 600A. RING MAIN UNIT (CIRCUIT BREAKER))</v>
          </cell>
          <cell r="E224">
            <v>819000</v>
          </cell>
          <cell r="F224">
            <v>12000</v>
          </cell>
          <cell r="G224" t="str">
            <v>SET</v>
          </cell>
        </row>
        <row r="225">
          <cell r="C225">
            <v>657</v>
          </cell>
          <cell r="D225" t="str">
            <v>-  4 FUNC 600A. RING MAIN UNIT (DISCONNECTING SWITCH)</v>
          </cell>
          <cell r="E225">
            <v>1131000</v>
          </cell>
          <cell r="F225">
            <v>15000</v>
          </cell>
          <cell r="G225" t="str">
            <v>SET</v>
          </cell>
        </row>
        <row r="226">
          <cell r="C226">
            <v>658</v>
          </cell>
          <cell r="D226" t="str">
            <v>-  4 FUNC 600A. RING MAIN UNIT (CIRCUIT BREAKER))</v>
          </cell>
          <cell r="E226">
            <v>1131000</v>
          </cell>
          <cell r="F226">
            <v>15000</v>
          </cell>
          <cell r="G226" t="str">
            <v>SET</v>
          </cell>
        </row>
        <row r="227">
          <cell r="D227" t="str">
            <v>SPACE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F"/>
      <sheetName val="ประมาณการประตูหน้าต่าง "/>
      <sheetName val="Store"/>
      <sheetName val="ประมาณการประตูหน้าต่าง_1"/>
      <sheetName val="ประมาณการประตูหน้าต่าง_"/>
      <sheetName val="e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TELEPHONE, TELECOMMUNICATION AND</v>
          </cell>
        </row>
        <row r="6">
          <cell r="D6" t="str">
            <v>FIRE ALARM SYSTEM</v>
          </cell>
        </row>
        <row r="7">
          <cell r="D7" t="str">
            <v>TELEPHONE</v>
          </cell>
        </row>
        <row r="8">
          <cell r="C8">
            <v>1</v>
          </cell>
          <cell r="D8" t="str">
            <v>TELEPHONE WIRE</v>
          </cell>
        </row>
        <row r="9">
          <cell r="C9">
            <v>101</v>
          </cell>
          <cell r="D9" t="str">
            <v>-  2/C - 0.5 MM. TIEV</v>
          </cell>
          <cell r="E9">
            <v>4.7</v>
          </cell>
          <cell r="F9">
            <v>1</v>
          </cell>
          <cell r="G9" t="str">
            <v>M.</v>
          </cell>
        </row>
        <row r="10">
          <cell r="C10">
            <v>102</v>
          </cell>
          <cell r="D10" t="str">
            <v>-  3/C - 0.5 MM. TIEV</v>
          </cell>
          <cell r="E10">
            <v>5.4</v>
          </cell>
          <cell r="F10">
            <v>1</v>
          </cell>
          <cell r="G10" t="str">
            <v>M.</v>
          </cell>
        </row>
        <row r="11">
          <cell r="C11">
            <v>103</v>
          </cell>
          <cell r="D11" t="str">
            <v>-  4/C - 0.5 MM. TIEV</v>
          </cell>
          <cell r="E11">
            <v>6.4</v>
          </cell>
          <cell r="F11">
            <v>1</v>
          </cell>
          <cell r="G11" t="str">
            <v>M.</v>
          </cell>
        </row>
        <row r="12">
          <cell r="C12">
            <v>104</v>
          </cell>
          <cell r="D12" t="str">
            <v>-  5/C - 0.5 MM. TIEV</v>
          </cell>
          <cell r="E12">
            <v>7.9</v>
          </cell>
          <cell r="F12">
            <v>1</v>
          </cell>
          <cell r="G12" t="str">
            <v>M.</v>
          </cell>
        </row>
        <row r="13">
          <cell r="C13">
            <v>105</v>
          </cell>
          <cell r="D13" t="str">
            <v>-  6/C - 0.5 MM. TIEV</v>
          </cell>
          <cell r="E13">
            <v>8.5</v>
          </cell>
          <cell r="F13">
            <v>1</v>
          </cell>
          <cell r="G13" t="str">
            <v>M.</v>
          </cell>
        </row>
        <row r="14">
          <cell r="C14">
            <v>106</v>
          </cell>
          <cell r="D14" t="str">
            <v>-  2/C - 0.65 MM. TIEV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107</v>
          </cell>
          <cell r="D15" t="str">
            <v>-  3/C - 0.65 MM. TIEV</v>
          </cell>
          <cell r="E15">
            <v>7.35</v>
          </cell>
          <cell r="F15">
            <v>1</v>
          </cell>
          <cell r="G15" t="str">
            <v>M.</v>
          </cell>
        </row>
        <row r="16">
          <cell r="C16">
            <v>108</v>
          </cell>
          <cell r="D16" t="str">
            <v>-  4/C - 0.65 MM. TIEV</v>
          </cell>
          <cell r="E16">
            <v>8.8000000000000007</v>
          </cell>
          <cell r="F16">
            <v>1</v>
          </cell>
          <cell r="G16" t="str">
            <v>M.</v>
          </cell>
        </row>
        <row r="17">
          <cell r="C17">
            <v>109</v>
          </cell>
          <cell r="D17" t="str">
            <v>-  5/C - 0.65 MM. TIEV</v>
          </cell>
          <cell r="E17">
            <v>10.4</v>
          </cell>
          <cell r="F17">
            <v>1</v>
          </cell>
          <cell r="G17" t="str">
            <v>M.</v>
          </cell>
        </row>
        <row r="18">
          <cell r="C18">
            <v>110</v>
          </cell>
          <cell r="D18" t="str">
            <v>-  6/C - 0.65 MM. TIEV</v>
          </cell>
          <cell r="E18">
            <v>12.2</v>
          </cell>
          <cell r="F18">
            <v>1</v>
          </cell>
          <cell r="G18" t="str">
            <v>M.</v>
          </cell>
        </row>
        <row r="19">
          <cell r="C19">
            <v>111</v>
          </cell>
          <cell r="D19" t="str">
            <v>-  4 PRS. - 0.5 MM. TPEV</v>
          </cell>
          <cell r="E19">
            <v>23</v>
          </cell>
          <cell r="F19">
            <v>1</v>
          </cell>
          <cell r="G19" t="str">
            <v>M.</v>
          </cell>
        </row>
        <row r="20">
          <cell r="C20">
            <v>112</v>
          </cell>
          <cell r="D20" t="str">
            <v>-  5 PRS. - 0.5 MM. TPEV</v>
          </cell>
          <cell r="E20">
            <v>30</v>
          </cell>
          <cell r="F20">
            <v>2</v>
          </cell>
          <cell r="G20" t="str">
            <v>M.</v>
          </cell>
        </row>
        <row r="21">
          <cell r="C21">
            <v>113</v>
          </cell>
          <cell r="D21" t="str">
            <v>-  6 PRS. - 0.5 MM. TPEV</v>
          </cell>
          <cell r="E21">
            <v>31</v>
          </cell>
          <cell r="F21">
            <v>2</v>
          </cell>
          <cell r="G21" t="str">
            <v>M.</v>
          </cell>
        </row>
        <row r="22">
          <cell r="C22">
            <v>114</v>
          </cell>
          <cell r="D22" t="str">
            <v>-  8 PRS. - 0.5 MM. TPEV</v>
          </cell>
          <cell r="E22">
            <v>34</v>
          </cell>
          <cell r="F22">
            <v>4</v>
          </cell>
          <cell r="G22" t="str">
            <v>M.</v>
          </cell>
        </row>
        <row r="23">
          <cell r="C23">
            <v>115</v>
          </cell>
          <cell r="D23" t="str">
            <v>-  10 PRS. - 0.5 MM. TPEV</v>
          </cell>
          <cell r="E23">
            <v>40</v>
          </cell>
          <cell r="F23">
            <v>6</v>
          </cell>
          <cell r="G23" t="str">
            <v>M.</v>
          </cell>
        </row>
        <row r="24">
          <cell r="C24">
            <v>116</v>
          </cell>
          <cell r="D24" t="str">
            <v>-  12 PRS. - 0.5 MM. TPEV</v>
          </cell>
          <cell r="E24">
            <v>45</v>
          </cell>
          <cell r="F24">
            <v>7</v>
          </cell>
          <cell r="G24" t="str">
            <v>M.</v>
          </cell>
        </row>
        <row r="25">
          <cell r="C25">
            <v>117</v>
          </cell>
          <cell r="D25" t="str">
            <v>-  15 PRS. - 0.5 MM. TPEV</v>
          </cell>
          <cell r="E25">
            <v>50</v>
          </cell>
          <cell r="F25">
            <v>9</v>
          </cell>
          <cell r="G25" t="str">
            <v>M.</v>
          </cell>
        </row>
        <row r="26">
          <cell r="C26">
            <v>118</v>
          </cell>
          <cell r="D26" t="str">
            <v>-  20 PRS. - 0.5 MM. TPEV</v>
          </cell>
          <cell r="E26">
            <v>60</v>
          </cell>
          <cell r="F26">
            <v>11</v>
          </cell>
          <cell r="G26" t="str">
            <v>M.</v>
          </cell>
        </row>
        <row r="27">
          <cell r="C27">
            <v>119</v>
          </cell>
          <cell r="D27" t="str">
            <v>-  25 PRS. - 0.5 MM. TPEV</v>
          </cell>
          <cell r="E27">
            <v>71</v>
          </cell>
          <cell r="F27">
            <v>13</v>
          </cell>
          <cell r="G27" t="str">
            <v>M.</v>
          </cell>
        </row>
        <row r="28">
          <cell r="C28">
            <v>120</v>
          </cell>
          <cell r="D28" t="str">
            <v>-  30 PRS. - 0.5 MM. TPEV</v>
          </cell>
          <cell r="E28">
            <v>85</v>
          </cell>
          <cell r="F28">
            <v>15</v>
          </cell>
          <cell r="G28" t="str">
            <v>M.</v>
          </cell>
        </row>
        <row r="29">
          <cell r="C29">
            <v>121</v>
          </cell>
          <cell r="D29" t="str">
            <v>-  40 PRS. - 0.5 MM. TPEV</v>
          </cell>
          <cell r="E29">
            <v>103</v>
          </cell>
          <cell r="F29">
            <v>17</v>
          </cell>
          <cell r="G29" t="str">
            <v>M.</v>
          </cell>
        </row>
        <row r="30">
          <cell r="C30">
            <v>122</v>
          </cell>
          <cell r="D30" t="str">
            <v>-  50 PRS. - 0.5 MM. TPEV</v>
          </cell>
          <cell r="E30">
            <v>120</v>
          </cell>
          <cell r="F30">
            <v>20</v>
          </cell>
          <cell r="G30" t="str">
            <v>M.</v>
          </cell>
        </row>
        <row r="31">
          <cell r="D31" t="str">
            <v>SPACE</v>
          </cell>
        </row>
        <row r="32">
          <cell r="C32">
            <v>127</v>
          </cell>
          <cell r="D32" t="str">
            <v>-  4 PRS. - 0.65 MM. TPEV</v>
          </cell>
          <cell r="E32">
            <v>34</v>
          </cell>
          <cell r="F32">
            <v>1</v>
          </cell>
          <cell r="G32" t="str">
            <v>M.</v>
          </cell>
        </row>
        <row r="33">
          <cell r="C33">
            <v>128</v>
          </cell>
          <cell r="D33" t="str">
            <v>-  5 PRS. - 0.65 MM. TPEV</v>
          </cell>
          <cell r="E33">
            <v>38</v>
          </cell>
          <cell r="F33">
            <v>2</v>
          </cell>
          <cell r="G33" t="str">
            <v>M.</v>
          </cell>
        </row>
        <row r="34">
          <cell r="C34">
            <v>129</v>
          </cell>
          <cell r="D34" t="str">
            <v>-  6 PRS. - 0.65 MM. TPEV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130</v>
          </cell>
          <cell r="D35" t="str">
            <v>-  8 PRS. - 0.65 MM. TPEV</v>
          </cell>
          <cell r="E35">
            <v>47</v>
          </cell>
          <cell r="F35">
            <v>4</v>
          </cell>
          <cell r="G35" t="str">
            <v>M.</v>
          </cell>
        </row>
        <row r="36">
          <cell r="C36">
            <v>131</v>
          </cell>
          <cell r="D36" t="str">
            <v>-  10 PRS. - 0.65 MM. TPEV</v>
          </cell>
          <cell r="E36">
            <v>55</v>
          </cell>
          <cell r="F36">
            <v>6</v>
          </cell>
          <cell r="G36" t="str">
            <v>M.</v>
          </cell>
        </row>
        <row r="37">
          <cell r="C37">
            <v>132</v>
          </cell>
          <cell r="D37" t="str">
            <v>-  12 PRS. - 0.65 MM. TPEV</v>
          </cell>
          <cell r="E37">
            <v>62</v>
          </cell>
          <cell r="F37">
            <v>7</v>
          </cell>
          <cell r="G37" t="str">
            <v>M.</v>
          </cell>
        </row>
        <row r="38">
          <cell r="C38">
            <v>133</v>
          </cell>
          <cell r="D38" t="str">
            <v>-  15 PRS. - 0.65 MM. TPEV</v>
          </cell>
          <cell r="E38">
            <v>70</v>
          </cell>
          <cell r="F38">
            <v>9</v>
          </cell>
          <cell r="G38" t="str">
            <v>M.</v>
          </cell>
        </row>
        <row r="39">
          <cell r="C39">
            <v>134</v>
          </cell>
          <cell r="D39" t="str">
            <v>-  20 PRS. - 0.65 MM. TPEV</v>
          </cell>
          <cell r="E39">
            <v>85</v>
          </cell>
          <cell r="F39">
            <v>11</v>
          </cell>
          <cell r="G39" t="str">
            <v>M.</v>
          </cell>
        </row>
        <row r="40">
          <cell r="C40">
            <v>135</v>
          </cell>
          <cell r="D40" t="str">
            <v>-  25 PRS. - 0.65 MM. TPEV</v>
          </cell>
          <cell r="E40">
            <v>100</v>
          </cell>
          <cell r="F40">
            <v>13</v>
          </cell>
          <cell r="G40" t="str">
            <v>M.</v>
          </cell>
        </row>
        <row r="41">
          <cell r="C41">
            <v>136</v>
          </cell>
          <cell r="D41" t="str">
            <v>-  30 PRS. - 0.65 MM. TPEV</v>
          </cell>
          <cell r="E41">
            <v>116</v>
          </cell>
          <cell r="F41">
            <v>15</v>
          </cell>
          <cell r="G41" t="str">
            <v>M.</v>
          </cell>
        </row>
        <row r="42">
          <cell r="C42">
            <v>137</v>
          </cell>
          <cell r="D42" t="str">
            <v>-  40 PRS. - 0.65 MM. TPEV</v>
          </cell>
          <cell r="E42">
            <v>145</v>
          </cell>
          <cell r="F42">
            <v>17</v>
          </cell>
          <cell r="G42" t="str">
            <v>M.</v>
          </cell>
        </row>
        <row r="43">
          <cell r="C43">
            <v>138</v>
          </cell>
          <cell r="D43" t="str">
            <v>-  50 PRS. - 0.65 MM. TPEV</v>
          </cell>
          <cell r="E43">
            <v>175</v>
          </cell>
          <cell r="F43">
            <v>20</v>
          </cell>
          <cell r="G43" t="str">
            <v>M.</v>
          </cell>
        </row>
        <row r="44">
          <cell r="C44">
            <v>139</v>
          </cell>
          <cell r="D44" t="str">
            <v>-  4 PRS. - 0.5 MM. AP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140</v>
          </cell>
          <cell r="D45" t="str">
            <v>-  5 PRS. - 0.5 MM. AP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141</v>
          </cell>
          <cell r="D46" t="str">
            <v>-  6 PRS. - 0.5 MM. AP</v>
          </cell>
          <cell r="E46">
            <v>86</v>
          </cell>
          <cell r="F46">
            <v>8</v>
          </cell>
          <cell r="G46" t="str">
            <v>M.</v>
          </cell>
        </row>
        <row r="47">
          <cell r="C47">
            <v>142</v>
          </cell>
          <cell r="D47" t="str">
            <v>-  8 PRS. - 0.5 MM. AP</v>
          </cell>
          <cell r="E47">
            <v>0</v>
          </cell>
          <cell r="F47">
            <v>0</v>
          </cell>
          <cell r="G47" t="str">
            <v>M.</v>
          </cell>
        </row>
        <row r="48">
          <cell r="C48">
            <v>143</v>
          </cell>
          <cell r="D48" t="str">
            <v>-  10 PRS. - 0.5 MM. AP</v>
          </cell>
          <cell r="E48">
            <v>95</v>
          </cell>
          <cell r="F48">
            <v>9</v>
          </cell>
          <cell r="G48" t="str">
            <v>M.</v>
          </cell>
        </row>
        <row r="49">
          <cell r="C49">
            <v>144</v>
          </cell>
          <cell r="D49" t="str">
            <v>-  12 PRS. - 0.5 MM. AP</v>
          </cell>
          <cell r="E49">
            <v>100</v>
          </cell>
          <cell r="F49">
            <v>10</v>
          </cell>
          <cell r="G49" t="str">
            <v>M.</v>
          </cell>
        </row>
        <row r="50">
          <cell r="C50">
            <v>145</v>
          </cell>
          <cell r="D50" t="str">
            <v>-  15 PRS. - 0.5 MM. AP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146</v>
          </cell>
          <cell r="D51" t="str">
            <v>-  20 PRS. - 0.5 MM. AP</v>
          </cell>
          <cell r="E51">
            <v>122</v>
          </cell>
          <cell r="F51">
            <v>13</v>
          </cell>
          <cell r="G51" t="str">
            <v>M.</v>
          </cell>
        </row>
        <row r="52">
          <cell r="C52">
            <v>147</v>
          </cell>
          <cell r="D52" t="str">
            <v>-  25 PRS. - 0.5 MM. AP</v>
          </cell>
          <cell r="E52">
            <v>126</v>
          </cell>
          <cell r="F52">
            <v>19</v>
          </cell>
          <cell r="G52" t="str">
            <v>M.</v>
          </cell>
        </row>
        <row r="53">
          <cell r="C53">
            <v>148</v>
          </cell>
          <cell r="D53" t="str">
            <v>-  30 PRS. - 0.5 MM. AP</v>
          </cell>
          <cell r="E53">
            <v>139</v>
          </cell>
          <cell r="F53">
            <v>18</v>
          </cell>
          <cell r="G53" t="str">
            <v>M.</v>
          </cell>
        </row>
        <row r="54">
          <cell r="C54">
            <v>149</v>
          </cell>
          <cell r="D54" t="str">
            <v>-  40 PRS. - 0.5 MM. AP</v>
          </cell>
          <cell r="E54">
            <v>0</v>
          </cell>
          <cell r="F54">
            <v>0</v>
          </cell>
          <cell r="G54" t="str">
            <v>M.</v>
          </cell>
        </row>
        <row r="55">
          <cell r="C55">
            <v>150</v>
          </cell>
          <cell r="D55" t="str">
            <v>-  50 PRS. - 0.5 MM. AP</v>
          </cell>
          <cell r="E55">
            <v>186</v>
          </cell>
          <cell r="F55">
            <v>20</v>
          </cell>
          <cell r="G55" t="str">
            <v>M.</v>
          </cell>
        </row>
        <row r="56">
          <cell r="C56">
            <v>151</v>
          </cell>
          <cell r="D56" t="str">
            <v>-  75 PRS. - 0.5 MM. AP</v>
          </cell>
          <cell r="E56">
            <v>246</v>
          </cell>
          <cell r="F56">
            <v>30</v>
          </cell>
          <cell r="G56" t="str">
            <v>M.</v>
          </cell>
        </row>
        <row r="57">
          <cell r="C57">
            <v>152</v>
          </cell>
          <cell r="D57" t="str">
            <v>-  100 PRS. - 0.5 MM. AP</v>
          </cell>
          <cell r="E57">
            <v>293</v>
          </cell>
          <cell r="F57">
            <v>35</v>
          </cell>
          <cell r="G57" t="str">
            <v>M.</v>
          </cell>
        </row>
        <row r="58">
          <cell r="C58">
            <v>153</v>
          </cell>
          <cell r="D58" t="str">
            <v>-  150 PRS. - 0.5 MM. AP</v>
          </cell>
          <cell r="E58">
            <v>420</v>
          </cell>
          <cell r="F58">
            <v>40</v>
          </cell>
          <cell r="G58" t="str">
            <v>M.</v>
          </cell>
        </row>
        <row r="59">
          <cell r="C59">
            <v>154</v>
          </cell>
          <cell r="D59" t="str">
            <v>-  200 PRS. - 0.5 MM. AP</v>
          </cell>
          <cell r="E59">
            <v>530</v>
          </cell>
          <cell r="F59">
            <v>60</v>
          </cell>
          <cell r="G59" t="str">
            <v>M.</v>
          </cell>
        </row>
        <row r="60">
          <cell r="C60">
            <v>155</v>
          </cell>
          <cell r="D60" t="str">
            <v>-  4 PRS. - 0.65 MM. AP</v>
          </cell>
          <cell r="E60">
            <v>88</v>
          </cell>
          <cell r="F60">
            <v>6</v>
          </cell>
          <cell r="G60" t="str">
            <v>M.</v>
          </cell>
        </row>
        <row r="61">
          <cell r="C61">
            <v>156</v>
          </cell>
          <cell r="D61" t="str">
            <v>-  5 PRS. - 0.65 MM. AP</v>
          </cell>
          <cell r="E61">
            <v>92</v>
          </cell>
          <cell r="F61">
            <v>7</v>
          </cell>
          <cell r="G61" t="str">
            <v>M.</v>
          </cell>
        </row>
        <row r="62">
          <cell r="C62">
            <v>157</v>
          </cell>
          <cell r="D62" t="str">
            <v>-  6 PRS. - 0.65 MM. AP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158</v>
          </cell>
          <cell r="D63" t="str">
            <v>-  8 PRS. - 0.65 MM. AP</v>
          </cell>
          <cell r="E63">
            <v>0</v>
          </cell>
          <cell r="F63">
            <v>0</v>
          </cell>
          <cell r="G63" t="str">
            <v>M.</v>
          </cell>
        </row>
        <row r="64">
          <cell r="C64">
            <v>159</v>
          </cell>
          <cell r="D64" t="str">
            <v>-  10 PRS. - 0.65 MM. AP</v>
          </cell>
          <cell r="E64">
            <v>109</v>
          </cell>
          <cell r="F64">
            <v>9</v>
          </cell>
          <cell r="G64" t="str">
            <v>M.</v>
          </cell>
        </row>
        <row r="65">
          <cell r="C65">
            <v>160</v>
          </cell>
          <cell r="D65" t="str">
            <v>-  12 PRS. - 0.65 MM. AP</v>
          </cell>
          <cell r="E65">
            <v>119</v>
          </cell>
          <cell r="F65">
            <v>10</v>
          </cell>
          <cell r="G65" t="str">
            <v>M.</v>
          </cell>
        </row>
        <row r="66">
          <cell r="C66">
            <v>161</v>
          </cell>
          <cell r="D66" t="str">
            <v>-  15 PRS. - 0.65 MM. AP</v>
          </cell>
          <cell r="E66">
            <v>130</v>
          </cell>
          <cell r="F66">
            <v>11</v>
          </cell>
          <cell r="G66" t="str">
            <v>M.</v>
          </cell>
        </row>
        <row r="67">
          <cell r="C67">
            <v>162</v>
          </cell>
          <cell r="D67" t="str">
            <v>-  20 PRS. - 0.65 MM. AP</v>
          </cell>
          <cell r="E67">
            <v>147</v>
          </cell>
          <cell r="F67">
            <v>13</v>
          </cell>
          <cell r="G67" t="str">
            <v>M.</v>
          </cell>
        </row>
        <row r="68">
          <cell r="C68">
            <v>163</v>
          </cell>
          <cell r="D68" t="str">
            <v>-  25 PRS. - 0.65 MM. AP</v>
          </cell>
          <cell r="E68">
            <v>156</v>
          </cell>
          <cell r="F68">
            <v>15</v>
          </cell>
          <cell r="G68" t="str">
            <v>M.</v>
          </cell>
        </row>
        <row r="69">
          <cell r="C69">
            <v>164</v>
          </cell>
          <cell r="D69" t="str">
            <v>-  30 PRS. - 0.65 MM. AP</v>
          </cell>
          <cell r="E69">
            <v>180</v>
          </cell>
          <cell r="F69">
            <v>18</v>
          </cell>
          <cell r="G69" t="str">
            <v>M.</v>
          </cell>
        </row>
        <row r="70">
          <cell r="C70">
            <v>165</v>
          </cell>
          <cell r="D70" t="str">
            <v>-  40 PRS. - 0.65 MM. AP</v>
          </cell>
          <cell r="E70">
            <v>0</v>
          </cell>
          <cell r="F70">
            <v>0</v>
          </cell>
          <cell r="G70" t="str">
            <v>M.</v>
          </cell>
        </row>
        <row r="71">
          <cell r="C71">
            <v>166</v>
          </cell>
          <cell r="D71" t="str">
            <v>-  50 PRS. - 0.65 MM. AP</v>
          </cell>
          <cell r="E71">
            <v>254</v>
          </cell>
          <cell r="F71">
            <v>20</v>
          </cell>
          <cell r="G71" t="str">
            <v>M.</v>
          </cell>
        </row>
        <row r="72">
          <cell r="C72">
            <v>167</v>
          </cell>
          <cell r="D72" t="str">
            <v>-  75 PRS. - 0.65 MM. AP</v>
          </cell>
          <cell r="E72">
            <v>330</v>
          </cell>
          <cell r="F72">
            <v>30</v>
          </cell>
          <cell r="G72" t="str">
            <v>M.</v>
          </cell>
        </row>
        <row r="73">
          <cell r="C73">
            <v>168</v>
          </cell>
          <cell r="D73" t="str">
            <v>-  100 PRS. - 0.65 MM. AP</v>
          </cell>
          <cell r="E73">
            <v>405</v>
          </cell>
          <cell r="F73">
            <v>35</v>
          </cell>
          <cell r="G73" t="str">
            <v>M.</v>
          </cell>
        </row>
        <row r="74">
          <cell r="C74">
            <v>169</v>
          </cell>
          <cell r="D74" t="str">
            <v>-  150 PRS. - 0.65 MM. AP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D76" t="str">
            <v>SPACE</v>
          </cell>
        </row>
        <row r="77">
          <cell r="D77" t="str">
            <v>FIRE RESISTANT CABLE</v>
          </cell>
        </row>
        <row r="78">
          <cell r="C78">
            <v>171</v>
          </cell>
          <cell r="D78" t="str">
            <v>-  2 PRS. - 1.75 MM. FR TELEPHONE CABLE</v>
          </cell>
          <cell r="E78">
            <v>0</v>
          </cell>
          <cell r="F78">
            <v>3</v>
          </cell>
          <cell r="G78" t="str">
            <v>M.</v>
          </cell>
        </row>
        <row r="79">
          <cell r="C79">
            <v>172</v>
          </cell>
          <cell r="D79" t="str">
            <v>-  3 PRS. - 1.75 MM. FR TELEPHONE CABLE</v>
          </cell>
          <cell r="E79">
            <v>0</v>
          </cell>
          <cell r="F79">
            <v>3</v>
          </cell>
          <cell r="G79" t="str">
            <v>M.</v>
          </cell>
        </row>
        <row r="80">
          <cell r="C80">
            <v>173</v>
          </cell>
          <cell r="D80" t="str">
            <v>-  4 PRS. - 1.75 MM. FR TELEPHONE CABLE</v>
          </cell>
          <cell r="E80">
            <v>0</v>
          </cell>
          <cell r="F80">
            <v>3</v>
          </cell>
          <cell r="G80" t="str">
            <v>M.</v>
          </cell>
        </row>
        <row r="81">
          <cell r="C81">
            <v>174</v>
          </cell>
          <cell r="D81" t="str">
            <v>-  5 PRS. - 1.75 MM. FR TELEPHONE CABLE</v>
          </cell>
          <cell r="E81">
            <v>0</v>
          </cell>
          <cell r="F81">
            <v>3</v>
          </cell>
          <cell r="G81" t="str">
            <v>M.</v>
          </cell>
        </row>
        <row r="82">
          <cell r="C82">
            <v>175</v>
          </cell>
          <cell r="D82" t="str">
            <v>-  6 PRS. - 1.75 MM. FR TELEPHONE CABLE</v>
          </cell>
          <cell r="E82">
            <v>0</v>
          </cell>
          <cell r="F82">
            <v>5</v>
          </cell>
          <cell r="G82" t="str">
            <v>M.</v>
          </cell>
        </row>
        <row r="83">
          <cell r="C83">
            <v>176</v>
          </cell>
          <cell r="D83" t="str">
            <v>-  10 PRS. - 1.75 MM. FR TELEPHONE CABLE</v>
          </cell>
          <cell r="E83">
            <v>0</v>
          </cell>
          <cell r="F83">
            <v>5</v>
          </cell>
          <cell r="G83" t="str">
            <v>M.</v>
          </cell>
        </row>
        <row r="84">
          <cell r="C84">
            <v>177</v>
          </cell>
          <cell r="D84" t="str">
            <v>-  15 PRS. - 1.75 MM. FR TELEPHONE CABLE</v>
          </cell>
          <cell r="E84">
            <v>0</v>
          </cell>
          <cell r="F84">
            <v>5</v>
          </cell>
          <cell r="G84" t="str">
            <v>M.</v>
          </cell>
        </row>
        <row r="85">
          <cell r="C85">
            <v>178</v>
          </cell>
          <cell r="D85" t="str">
            <v>-  20 PRS. - 1.75 MM. FR TELEPHONE CABLE</v>
          </cell>
          <cell r="E85">
            <v>0</v>
          </cell>
          <cell r="F85">
            <v>6</v>
          </cell>
          <cell r="G85" t="str">
            <v>M.</v>
          </cell>
        </row>
        <row r="86">
          <cell r="C86">
            <v>179</v>
          </cell>
          <cell r="D86" t="str">
            <v>-  25 PRS. - 1.75 MM. FR TELEPHONE CABLE</v>
          </cell>
          <cell r="E86">
            <v>0</v>
          </cell>
          <cell r="F86">
            <v>6</v>
          </cell>
          <cell r="G86" t="str">
            <v>M.</v>
          </cell>
        </row>
        <row r="87">
          <cell r="C87">
            <v>180</v>
          </cell>
          <cell r="D87" t="str">
            <v>-  35 PRS. - 1.75 MM. FR TELEPHONE CABLE</v>
          </cell>
          <cell r="E87">
            <v>0</v>
          </cell>
          <cell r="F87">
            <v>7</v>
          </cell>
          <cell r="G87" t="str">
            <v>M.</v>
          </cell>
        </row>
        <row r="88">
          <cell r="C88">
            <v>181</v>
          </cell>
          <cell r="D88" t="str">
            <v>-  50 PRS. - 1.75 MM. FR TELEPHONE CABLE</v>
          </cell>
          <cell r="E88">
            <v>0</v>
          </cell>
          <cell r="F88">
            <v>7</v>
          </cell>
          <cell r="G88" t="str">
            <v>M.</v>
          </cell>
        </row>
        <row r="89">
          <cell r="C89">
            <v>182</v>
          </cell>
          <cell r="D89" t="str">
            <v>-  100 PRS. - 1.75 MM. FR TELEPHONE CABLE</v>
          </cell>
          <cell r="E89">
            <v>0</v>
          </cell>
          <cell r="F89">
            <v>7</v>
          </cell>
          <cell r="G89" t="str">
            <v>M.</v>
          </cell>
        </row>
        <row r="90">
          <cell r="D90" t="str">
            <v>SPACE</v>
          </cell>
        </row>
        <row r="91">
          <cell r="C91">
            <v>2</v>
          </cell>
          <cell r="D91" t="str">
            <v>TC, MDF, PABX AND ACCESSORIES</v>
          </cell>
        </row>
        <row r="92">
          <cell r="C92">
            <v>201</v>
          </cell>
          <cell r="D92" t="str">
            <v>-  TC 10 PRS.</v>
          </cell>
          <cell r="E92">
            <v>655</v>
          </cell>
          <cell r="F92">
            <v>50</v>
          </cell>
          <cell r="G92" t="str">
            <v>M.</v>
          </cell>
        </row>
        <row r="93">
          <cell r="C93">
            <v>202</v>
          </cell>
          <cell r="D93" t="str">
            <v>-  TC 20 PRS.</v>
          </cell>
          <cell r="E93">
            <v>985</v>
          </cell>
          <cell r="F93">
            <v>70</v>
          </cell>
          <cell r="G93" t="str">
            <v>M.</v>
          </cell>
        </row>
        <row r="94">
          <cell r="C94">
            <v>203</v>
          </cell>
          <cell r="D94" t="str">
            <v>-  TC 30 PRS.</v>
          </cell>
          <cell r="E94">
            <v>1300</v>
          </cell>
          <cell r="F94">
            <v>100</v>
          </cell>
          <cell r="G94" t="str">
            <v>M.</v>
          </cell>
        </row>
        <row r="95">
          <cell r="C95">
            <v>204</v>
          </cell>
          <cell r="D95" t="str">
            <v>-  TC 40 PRS.</v>
          </cell>
          <cell r="E95">
            <v>1750</v>
          </cell>
          <cell r="F95">
            <v>125</v>
          </cell>
          <cell r="G95" t="str">
            <v>SET</v>
          </cell>
        </row>
        <row r="96">
          <cell r="C96">
            <v>205</v>
          </cell>
          <cell r="D96" t="str">
            <v>-  TC 50 PRS.</v>
          </cell>
          <cell r="E96">
            <v>2100</v>
          </cell>
          <cell r="F96">
            <v>150</v>
          </cell>
          <cell r="G96" t="str">
            <v>SET</v>
          </cell>
        </row>
        <row r="97">
          <cell r="C97">
            <v>206</v>
          </cell>
          <cell r="D97" t="str">
            <v>-  TC 60 PRS.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-  TC 70 PRS.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208</v>
          </cell>
          <cell r="D99" t="str">
            <v>-  TC 80 PRS.</v>
          </cell>
          <cell r="E99">
            <v>3200</v>
          </cell>
          <cell r="F99">
            <v>250</v>
          </cell>
          <cell r="G99" t="str">
            <v>M.</v>
          </cell>
        </row>
        <row r="100">
          <cell r="C100">
            <v>209</v>
          </cell>
          <cell r="D100" t="str">
            <v>-  TC 90 PRS.</v>
          </cell>
          <cell r="E100">
            <v>3500</v>
          </cell>
          <cell r="F100">
            <v>300</v>
          </cell>
          <cell r="G100" t="str">
            <v>M.</v>
          </cell>
        </row>
        <row r="101">
          <cell r="C101">
            <v>210</v>
          </cell>
          <cell r="D101" t="str">
            <v>-  TC 100 PRS.</v>
          </cell>
          <cell r="E101">
            <v>3800</v>
          </cell>
          <cell r="F101">
            <v>300</v>
          </cell>
          <cell r="G101" t="str">
            <v>M.</v>
          </cell>
        </row>
        <row r="102">
          <cell r="C102">
            <v>211</v>
          </cell>
          <cell r="D102" t="str">
            <v>-  MDF 50 PRS.</v>
          </cell>
          <cell r="E102">
            <v>2600</v>
          </cell>
          <cell r="F102">
            <v>500</v>
          </cell>
          <cell r="G102" t="str">
            <v>M.</v>
          </cell>
        </row>
        <row r="103">
          <cell r="C103">
            <v>212</v>
          </cell>
          <cell r="D103" t="str">
            <v>-  MDF 100 PRS.</v>
          </cell>
          <cell r="E103">
            <v>4700</v>
          </cell>
          <cell r="F103">
            <v>900</v>
          </cell>
          <cell r="G103" t="str">
            <v>M.</v>
          </cell>
        </row>
        <row r="104">
          <cell r="C104">
            <v>213</v>
          </cell>
          <cell r="D104" t="str">
            <v>-  MDF 200 PRS.</v>
          </cell>
          <cell r="E104">
            <v>8000</v>
          </cell>
          <cell r="F104">
            <v>1600</v>
          </cell>
          <cell r="G104" t="str">
            <v>M.</v>
          </cell>
        </row>
        <row r="105">
          <cell r="C105">
            <v>214</v>
          </cell>
          <cell r="D105" t="str">
            <v>-  MDF 300 PRS.</v>
          </cell>
          <cell r="E105">
            <v>12500</v>
          </cell>
          <cell r="F105">
            <v>2500</v>
          </cell>
          <cell r="G105" t="str">
            <v>M.</v>
          </cell>
        </row>
        <row r="106">
          <cell r="C106">
            <v>215</v>
          </cell>
          <cell r="D106" t="str">
            <v>-  MDF 400 PRS.</v>
          </cell>
          <cell r="E106">
            <v>16000</v>
          </cell>
          <cell r="F106">
            <v>3200</v>
          </cell>
          <cell r="G106" t="str">
            <v>M.</v>
          </cell>
        </row>
        <row r="107">
          <cell r="C107">
            <v>216</v>
          </cell>
          <cell r="D107" t="str">
            <v>-  MDF 500 PRS.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-  MDF 600 PRS.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218</v>
          </cell>
          <cell r="D109" t="str">
            <v>-  MDF 700 PRS.</v>
          </cell>
          <cell r="E109">
            <v>28500</v>
          </cell>
          <cell r="F109">
            <v>5800</v>
          </cell>
          <cell r="G109" t="str">
            <v>M.</v>
          </cell>
        </row>
        <row r="110">
          <cell r="C110">
            <v>219</v>
          </cell>
          <cell r="D110" t="str">
            <v>-  MDF 800 PRS.</v>
          </cell>
          <cell r="E110">
            <v>32000</v>
          </cell>
          <cell r="F110">
            <v>6400</v>
          </cell>
          <cell r="G110" t="str">
            <v>M.</v>
          </cell>
        </row>
        <row r="111">
          <cell r="C111">
            <v>220</v>
          </cell>
          <cell r="D111" t="str">
            <v>-  MDF 900 PRS.</v>
          </cell>
          <cell r="E111">
            <v>36000</v>
          </cell>
          <cell r="F111">
            <v>7400</v>
          </cell>
          <cell r="G111" t="str">
            <v>M.</v>
          </cell>
        </row>
        <row r="112">
          <cell r="C112">
            <v>221</v>
          </cell>
          <cell r="D112" t="str">
            <v>-  MDF 1,000 PRS.</v>
          </cell>
          <cell r="E112">
            <v>40000</v>
          </cell>
          <cell r="F112">
            <v>8400</v>
          </cell>
          <cell r="G112" t="str">
            <v>M.</v>
          </cell>
        </row>
        <row r="113">
          <cell r="C113">
            <v>222</v>
          </cell>
          <cell r="D113" t="str">
            <v>-  MDF 1,200 PRS.</v>
          </cell>
          <cell r="E113">
            <v>50000</v>
          </cell>
          <cell r="F113">
            <v>10000</v>
          </cell>
          <cell r="G113" t="str">
            <v>M.</v>
          </cell>
        </row>
        <row r="114">
          <cell r="C114">
            <v>223</v>
          </cell>
          <cell r="D114" t="str">
            <v>-  MDF 1,500 PRS.</v>
          </cell>
          <cell r="E114">
            <v>60500</v>
          </cell>
          <cell r="F114">
            <v>12000</v>
          </cell>
          <cell r="G114" t="str">
            <v>M.</v>
          </cell>
        </row>
        <row r="115">
          <cell r="C115">
            <v>224</v>
          </cell>
          <cell r="D115" t="str">
            <v>-  MDF 2,000 PRS.</v>
          </cell>
          <cell r="E115">
            <v>80000</v>
          </cell>
          <cell r="F115">
            <v>16000</v>
          </cell>
          <cell r="G115" t="str">
            <v>M.</v>
          </cell>
        </row>
        <row r="116">
          <cell r="C116">
            <v>225</v>
          </cell>
          <cell r="D116" t="str">
            <v>-  MDF 2,500 PRS.</v>
          </cell>
          <cell r="E116">
            <v>100000</v>
          </cell>
          <cell r="F116">
            <v>20000</v>
          </cell>
          <cell r="G116" t="str">
            <v>M.</v>
          </cell>
        </row>
        <row r="117">
          <cell r="C117">
            <v>226</v>
          </cell>
          <cell r="D117" t="str">
            <v>-  MDF 3,000 PRS.</v>
          </cell>
          <cell r="E117">
            <v>120000</v>
          </cell>
          <cell r="F117">
            <v>24000</v>
          </cell>
          <cell r="G117" t="str">
            <v>M.</v>
          </cell>
        </row>
        <row r="118">
          <cell r="C118">
            <v>227</v>
          </cell>
          <cell r="D118" t="str">
            <v>-  MDF 3,500 PRS.</v>
          </cell>
          <cell r="E118">
            <v>140000</v>
          </cell>
          <cell r="F118">
            <v>28000</v>
          </cell>
          <cell r="G118" t="str">
            <v>M.</v>
          </cell>
        </row>
        <row r="119">
          <cell r="C119">
            <v>228</v>
          </cell>
          <cell r="D119" t="str">
            <v>-  MDF 4,000 PRS.</v>
          </cell>
          <cell r="E119">
            <v>160000</v>
          </cell>
          <cell r="F119">
            <v>32000</v>
          </cell>
          <cell r="G119" t="str">
            <v>M.</v>
          </cell>
        </row>
        <row r="120">
          <cell r="C120">
            <v>229</v>
          </cell>
          <cell r="D120" t="str">
            <v>-  MDF 4,500 PRS.</v>
          </cell>
          <cell r="E120">
            <v>180000</v>
          </cell>
          <cell r="F120">
            <v>36000</v>
          </cell>
          <cell r="G120" t="str">
            <v>M.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>
            <v>40000</v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หน้าปก"/>
      <sheetName val="sum6"/>
      <sheetName val="sum5"/>
      <sheetName val="sum4 "/>
      <sheetName val="boq1-AR"/>
      <sheetName val="boq2-ST"/>
      <sheetName val="boq3-EE"/>
      <sheetName val="boq4-SN"/>
    </sheetNames>
    <sheetDataSet>
      <sheetData sheetId="0" refreshError="1">
        <row r="10">
          <cell r="A10" t="str">
            <v>ปรับปรุงห้องพักเพื่อการเรียนรู้หอพักชาย 2</v>
          </cell>
        </row>
        <row r="11">
          <cell r="A11" t="str">
            <v>มหาวิทยาลัยราชภัฏอุดรธานี (พื้นที่การศึกษาสามพร้าว)</v>
          </cell>
        </row>
        <row r="15">
          <cell r="A15" t="str">
            <v>ฝ่ายออกแบบและควบคุมงานก่อสร้าง</v>
          </cell>
        </row>
        <row r="16">
          <cell r="A16" t="str">
            <v>(วันที่)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"/>
    </sheetNames>
    <sheetDataSet>
      <sheetData sheetId="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ก"/>
      <sheetName val="ปร.5"/>
      <sheetName val="ปร.4 EE SMART CLASS"/>
      <sheetName val="ปร.4 ตกแต่งภายใน AEC"/>
      <sheetName val="ปร.4 ตกแต่งภายใน อาคาร17"/>
      <sheetName val="หมวดครุภัณฑ์"/>
    </sheetNames>
    <sheetDataSet>
      <sheetData sheetId="0"/>
      <sheetData sheetId="1"/>
      <sheetData sheetId="2"/>
      <sheetData sheetId="3"/>
      <sheetData sheetId="4"/>
      <sheetData sheetId="5">
        <row r="8">
          <cell r="B8" t="str">
            <v>หมวดงานครุภัณฑ์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ขารัง"/>
      <sheetName val="วัดใต้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ทียบราคา"/>
      <sheetName val="สรุปราคา"/>
      <sheetName val="เตรียมการ"/>
      <sheetName val="สถาปัตยกรรม"/>
      <sheetName val="โครงสร้าง"/>
      <sheetName val="Brake_down_ป้าย"/>
      <sheetName val="Brake_Down_ป้อมยาม"/>
      <sheetName val="รายการปรับเปลียนวัสดุ"/>
    </sheetNames>
    <sheetDataSet>
      <sheetData sheetId="0" refreshError="1"/>
      <sheetData sheetId="1" refreshError="1">
        <row r="3">
          <cell r="L3">
            <v>1</v>
          </cell>
          <cell r="M3">
            <v>1</v>
          </cell>
        </row>
        <row r="4">
          <cell r="L4">
            <v>1</v>
          </cell>
          <cell r="M4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SH_B"/>
      <sheetName val="SH_C"/>
      <sheetName val="SH_D"/>
      <sheetName val="SH_E"/>
      <sheetName val="SH_F"/>
      <sheetName val="SH_G"/>
      <sheetName val="Sheet1"/>
      <sheetName val="สรุปราคา"/>
      <sheetName val="A-หมวดค่าใช้จ่ายฯ"/>
      <sheetName val="B-หมวดงานรื้อถอน"/>
      <sheetName val="C-หมวดงานตกแต่งภายใน"/>
      <sheetName val="FR"/>
      <sheetName val="Ratio"/>
      <sheetName val="Ratio Qty"/>
      <sheetName val="Foundation "/>
      <sheetName val="Column "/>
      <sheetName val="Beam  "/>
      <sheetName val="RC Slab "/>
      <sheetName val="Lift Core  "/>
      <sheetName val="Post-Tens. Slab  "/>
      <sheetName val="RC.Stair  "/>
      <sheetName val="RC wall "/>
      <sheetName val="Typ.F"/>
      <sheetName val="สรุปงานโครงสร้าง"/>
      <sheetName val="โครงสร้าง"/>
      <sheetName val="Grand sum"/>
      <sheetName val="Sum Floor"/>
      <sheetName val="Sum Fl."/>
      <sheetName val="Footing"/>
      <sheetName val="Code Footing"/>
      <sheetName val="Code Column"/>
      <sheetName val="Column"/>
      <sheetName val="G BEAM"/>
      <sheetName val="BEAM"/>
      <sheetName val="WALL"/>
      <sheetName val="C_Beam"/>
      <sheetName val="C_Wall"/>
      <sheetName val="Code Beam"/>
      <sheetName val="G Slab"/>
      <sheetName val="Slab"/>
      <sheetName val="Road"/>
      <sheetName val="Code Slab"/>
      <sheetName val="Post-Tenion"/>
      <sheetName val="Code Post"/>
      <sheetName val="Lift"/>
      <sheetName val="Stair"/>
      <sheetName val="Code Stair"/>
      <sheetName val="STEEL Roof"/>
      <sheetName val="โครงหลังคา"/>
      <sheetName val="Steel"/>
      <sheetName val=" "/>
      <sheetName val="บทสรุปผู้บริหาร"/>
      <sheetName val="(R05)-PLE-602"/>
      <sheetName val="ELE"/>
      <sheetName val="Mat"/>
    </sheetNames>
    <sheetDataSet>
      <sheetData sheetId="0" refreshError="1"/>
      <sheetData sheetId="1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ACCESSORIES FOR DISTRIBUTION BOARD</v>
          </cell>
        </row>
        <row r="6">
          <cell r="D6" t="str">
            <v>,LIGHTNING PROTECTION AND GROUNDING</v>
          </cell>
        </row>
        <row r="7">
          <cell r="C7">
            <v>1</v>
          </cell>
          <cell r="D7" t="str">
            <v>DISTRIBUTION BOARD</v>
          </cell>
        </row>
        <row r="8">
          <cell r="C8">
            <v>101</v>
          </cell>
          <cell r="D8" t="str">
            <v>-  CUBICLE &amp; BUSBAR</v>
          </cell>
          <cell r="E8">
            <v>1000</v>
          </cell>
          <cell r="F8">
            <v>0</v>
          </cell>
          <cell r="G8" t="str">
            <v>LOT</v>
          </cell>
        </row>
        <row r="9">
          <cell r="C9">
            <v>102</v>
          </cell>
          <cell r="D9" t="str">
            <v>-  CUBICLE &amp; BUSBAR</v>
          </cell>
          <cell r="E9">
            <v>1500</v>
          </cell>
          <cell r="F9">
            <v>0</v>
          </cell>
          <cell r="G9" t="str">
            <v>LOT</v>
          </cell>
        </row>
        <row r="10">
          <cell r="C10">
            <v>103</v>
          </cell>
          <cell r="D10" t="str">
            <v>-  CUBICLE &amp; BUSBAR</v>
          </cell>
          <cell r="E10">
            <v>1900</v>
          </cell>
          <cell r="F10">
            <v>0</v>
          </cell>
          <cell r="G10" t="str">
            <v>LOT</v>
          </cell>
        </row>
        <row r="11">
          <cell r="C11">
            <v>104</v>
          </cell>
          <cell r="D11" t="str">
            <v>-  CUBICLE &amp; BUSBAR</v>
          </cell>
          <cell r="E11">
            <v>2500</v>
          </cell>
          <cell r="F11">
            <v>0</v>
          </cell>
          <cell r="G11" t="str">
            <v>LOT</v>
          </cell>
        </row>
        <row r="12">
          <cell r="C12">
            <v>105</v>
          </cell>
          <cell r="D12" t="str">
            <v>-  CUBICLE &amp; BUSBAR</v>
          </cell>
          <cell r="E12">
            <v>3000</v>
          </cell>
          <cell r="F12">
            <v>0</v>
          </cell>
          <cell r="G12" t="str">
            <v>LOT</v>
          </cell>
        </row>
        <row r="13">
          <cell r="C13">
            <v>106</v>
          </cell>
          <cell r="D13" t="str">
            <v>-  CUBICLE &amp; BUSBAR</v>
          </cell>
          <cell r="E13">
            <v>3500</v>
          </cell>
          <cell r="F13">
            <v>0</v>
          </cell>
          <cell r="G13" t="str">
            <v>LOT</v>
          </cell>
        </row>
        <row r="14">
          <cell r="C14">
            <v>106</v>
          </cell>
          <cell r="D14" t="str">
            <v>SPACE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111</v>
          </cell>
          <cell r="D15" t="str">
            <v>-  CT 100/5 A</v>
          </cell>
          <cell r="E15">
            <v>1300</v>
          </cell>
          <cell r="F15">
            <v>0</v>
          </cell>
          <cell r="G15" t="str">
            <v>EA.</v>
          </cell>
        </row>
        <row r="16">
          <cell r="C16">
            <v>112</v>
          </cell>
          <cell r="D16" t="str">
            <v>-  CT 125/5 A</v>
          </cell>
          <cell r="E16">
            <v>1300</v>
          </cell>
          <cell r="F16">
            <v>0</v>
          </cell>
          <cell r="G16" t="str">
            <v>EA.</v>
          </cell>
        </row>
        <row r="17">
          <cell r="C17">
            <v>113</v>
          </cell>
          <cell r="D17" t="str">
            <v>-  CT 150/5 A</v>
          </cell>
          <cell r="E17">
            <v>1300</v>
          </cell>
          <cell r="F17">
            <v>0</v>
          </cell>
          <cell r="G17" t="str">
            <v>EA.</v>
          </cell>
        </row>
        <row r="18">
          <cell r="C18">
            <v>114</v>
          </cell>
          <cell r="D18" t="str">
            <v>-  CT 200/5 A</v>
          </cell>
          <cell r="E18">
            <v>1300</v>
          </cell>
          <cell r="F18">
            <v>0</v>
          </cell>
          <cell r="G18" t="str">
            <v>EA.</v>
          </cell>
        </row>
        <row r="19">
          <cell r="C19">
            <v>115</v>
          </cell>
          <cell r="D19" t="str">
            <v>-  CT 250/5 A</v>
          </cell>
          <cell r="E19">
            <v>1300</v>
          </cell>
          <cell r="F19">
            <v>0</v>
          </cell>
          <cell r="G19" t="str">
            <v>EA.</v>
          </cell>
        </row>
        <row r="20">
          <cell r="C20">
            <v>116</v>
          </cell>
          <cell r="D20" t="str">
            <v>-  CT 300/5 A</v>
          </cell>
          <cell r="E20">
            <v>1300</v>
          </cell>
          <cell r="F20">
            <v>0</v>
          </cell>
          <cell r="G20" t="str">
            <v>EA.</v>
          </cell>
        </row>
        <row r="21">
          <cell r="C21">
            <v>117</v>
          </cell>
          <cell r="D21" t="str">
            <v>-  CT 400/5 A</v>
          </cell>
          <cell r="E21">
            <v>1300</v>
          </cell>
          <cell r="F21">
            <v>0</v>
          </cell>
          <cell r="G21" t="str">
            <v>EA.</v>
          </cell>
        </row>
        <row r="22">
          <cell r="C22">
            <v>118</v>
          </cell>
          <cell r="D22" t="str">
            <v>-  CT 500/5 A</v>
          </cell>
          <cell r="E22">
            <v>1500</v>
          </cell>
          <cell r="F22">
            <v>0</v>
          </cell>
          <cell r="G22" t="str">
            <v>EA.</v>
          </cell>
        </row>
        <row r="23">
          <cell r="C23">
            <v>119</v>
          </cell>
          <cell r="D23" t="str">
            <v>-  CT 600/5 A</v>
          </cell>
          <cell r="E23">
            <v>1500</v>
          </cell>
          <cell r="F23">
            <v>0</v>
          </cell>
          <cell r="G23" t="str">
            <v>EA.</v>
          </cell>
        </row>
        <row r="24">
          <cell r="C24">
            <v>120</v>
          </cell>
          <cell r="D24" t="str">
            <v>-  CT 750/5 A</v>
          </cell>
          <cell r="E24">
            <v>1500</v>
          </cell>
          <cell r="F24">
            <v>0</v>
          </cell>
          <cell r="G24" t="str">
            <v>EA.</v>
          </cell>
        </row>
        <row r="25">
          <cell r="C25">
            <v>121</v>
          </cell>
          <cell r="D25" t="str">
            <v>-  CT 800/5 A</v>
          </cell>
          <cell r="E25">
            <v>1500</v>
          </cell>
          <cell r="F25">
            <v>0</v>
          </cell>
          <cell r="G25" t="str">
            <v>EA.</v>
          </cell>
        </row>
        <row r="26">
          <cell r="C26">
            <v>122</v>
          </cell>
          <cell r="D26" t="str">
            <v>-  CT 1,000/5 A</v>
          </cell>
          <cell r="E26">
            <v>1500</v>
          </cell>
          <cell r="F26">
            <v>0</v>
          </cell>
          <cell r="G26" t="str">
            <v>EA.</v>
          </cell>
        </row>
        <row r="27">
          <cell r="C27">
            <v>123</v>
          </cell>
          <cell r="D27" t="str">
            <v>-  CT 1,200/5 A</v>
          </cell>
          <cell r="E27">
            <v>1800</v>
          </cell>
          <cell r="F27">
            <v>0</v>
          </cell>
          <cell r="G27" t="str">
            <v>EA.</v>
          </cell>
        </row>
        <row r="28">
          <cell r="C28">
            <v>124</v>
          </cell>
          <cell r="D28" t="str">
            <v>-  CT 1,500/5 A</v>
          </cell>
          <cell r="E28">
            <v>1800</v>
          </cell>
          <cell r="F28">
            <v>0</v>
          </cell>
          <cell r="G28" t="str">
            <v>EA.</v>
          </cell>
        </row>
        <row r="29">
          <cell r="C29">
            <v>125</v>
          </cell>
          <cell r="D29" t="str">
            <v>-  CT 1,600/5 A</v>
          </cell>
          <cell r="E29">
            <v>1800</v>
          </cell>
          <cell r="F29">
            <v>0</v>
          </cell>
          <cell r="G29" t="str">
            <v>EA.</v>
          </cell>
        </row>
        <row r="30">
          <cell r="C30">
            <v>126</v>
          </cell>
          <cell r="D30" t="str">
            <v>-  CT 2,000/5 A</v>
          </cell>
          <cell r="E30">
            <v>1800</v>
          </cell>
          <cell r="F30">
            <v>0</v>
          </cell>
          <cell r="G30" t="str">
            <v>EA.</v>
          </cell>
        </row>
        <row r="31">
          <cell r="C31">
            <v>127</v>
          </cell>
          <cell r="D31" t="str">
            <v>-  CT 2,500/5 A</v>
          </cell>
          <cell r="E31">
            <v>1800</v>
          </cell>
          <cell r="F31">
            <v>0</v>
          </cell>
          <cell r="G31" t="str">
            <v>EA.</v>
          </cell>
        </row>
        <row r="32">
          <cell r="C32">
            <v>128</v>
          </cell>
          <cell r="D32" t="str">
            <v>-  CT 3,000/5 A</v>
          </cell>
          <cell r="E32">
            <v>2400</v>
          </cell>
          <cell r="F32">
            <v>0</v>
          </cell>
          <cell r="G32" t="str">
            <v>EA.</v>
          </cell>
        </row>
        <row r="33">
          <cell r="C33">
            <v>129</v>
          </cell>
          <cell r="D33" t="str">
            <v>-  CT 4,000/5 A</v>
          </cell>
          <cell r="E33">
            <v>2400</v>
          </cell>
          <cell r="F33">
            <v>0</v>
          </cell>
          <cell r="G33" t="str">
            <v>EA.</v>
          </cell>
        </row>
        <row r="34">
          <cell r="C34">
            <v>129</v>
          </cell>
          <cell r="D34" t="str">
            <v>SPACE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131</v>
          </cell>
          <cell r="D35" t="str">
            <v>-  VOLT &amp; VOLTAGE SELECTOR</v>
          </cell>
          <cell r="E35">
            <v>1000</v>
          </cell>
          <cell r="F35">
            <v>0</v>
          </cell>
          <cell r="G35" t="str">
            <v>EA.</v>
          </cell>
        </row>
        <row r="36">
          <cell r="C36">
            <v>132</v>
          </cell>
          <cell r="D36" t="str">
            <v>-  AMP &amp; AMP SELECTOR</v>
          </cell>
          <cell r="E36">
            <v>1000</v>
          </cell>
          <cell r="F36">
            <v>0</v>
          </cell>
          <cell r="G36" t="str">
            <v>EA.</v>
          </cell>
        </row>
        <row r="37">
          <cell r="C37">
            <v>133</v>
          </cell>
          <cell r="D37" t="str">
            <v>-  FREQUENCY METER</v>
          </cell>
          <cell r="E37">
            <v>1500</v>
          </cell>
          <cell r="F37">
            <v>0</v>
          </cell>
          <cell r="G37" t="str">
            <v>EA.</v>
          </cell>
        </row>
        <row r="38">
          <cell r="C38">
            <v>134</v>
          </cell>
          <cell r="D38" t="str">
            <v>-  1 PHASE WATT-HOUR METER</v>
          </cell>
          <cell r="E38">
            <v>1500</v>
          </cell>
          <cell r="F38">
            <v>0</v>
          </cell>
          <cell r="G38" t="str">
            <v>EA.</v>
          </cell>
        </row>
        <row r="39">
          <cell r="C39">
            <v>135</v>
          </cell>
          <cell r="D39" t="str">
            <v>-  3 PHASE WATT-HOUR METER</v>
          </cell>
          <cell r="E39">
            <v>4000</v>
          </cell>
          <cell r="F39">
            <v>0</v>
          </cell>
          <cell r="G39" t="str">
            <v>EA.</v>
          </cell>
        </row>
        <row r="40">
          <cell r="C40">
            <v>136</v>
          </cell>
          <cell r="D40" t="str">
            <v>-  KILOW-WATT METER</v>
          </cell>
          <cell r="E40">
            <v>5000</v>
          </cell>
          <cell r="F40">
            <v>0</v>
          </cell>
          <cell r="G40" t="str">
            <v>EA.</v>
          </cell>
        </row>
        <row r="41">
          <cell r="C41">
            <v>137</v>
          </cell>
          <cell r="D41" t="str">
            <v>-  POWER FACTOR METER</v>
          </cell>
          <cell r="E41">
            <v>35000</v>
          </cell>
          <cell r="F41">
            <v>0</v>
          </cell>
          <cell r="G41" t="str">
            <v>EA.</v>
          </cell>
        </row>
        <row r="42">
          <cell r="C42">
            <v>138</v>
          </cell>
          <cell r="D42" t="str">
            <v>-  DEMAND METER</v>
          </cell>
          <cell r="E42">
            <v>12000</v>
          </cell>
          <cell r="F42">
            <v>0</v>
          </cell>
          <cell r="G42" t="str">
            <v>EA.</v>
          </cell>
        </row>
        <row r="43">
          <cell r="C43">
            <v>139</v>
          </cell>
          <cell r="D43" t="str">
            <v>-  CONTROL FUSE AND PILOT LAMP</v>
          </cell>
          <cell r="E43">
            <v>300</v>
          </cell>
          <cell r="F43">
            <v>0</v>
          </cell>
          <cell r="G43" t="str">
            <v>LOT</v>
          </cell>
        </row>
        <row r="44">
          <cell r="C44">
            <v>139</v>
          </cell>
          <cell r="D44" t="str">
            <v>SPACE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2</v>
          </cell>
          <cell r="D45" t="str">
            <v>CAPACITOR ACCESSORIES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201</v>
          </cell>
          <cell r="D46" t="str">
            <v>-  3P AC3 MAGNETIC CONTACTOR</v>
          </cell>
          <cell r="E46">
            <v>2000</v>
          </cell>
          <cell r="F46">
            <v>0</v>
          </cell>
          <cell r="G46" t="str">
            <v>EA.</v>
          </cell>
        </row>
        <row r="47">
          <cell r="C47">
            <v>202</v>
          </cell>
          <cell r="D47" t="str">
            <v>-  HRC FUSE W./AUX. CONTACT</v>
          </cell>
          <cell r="E47">
            <v>1500</v>
          </cell>
          <cell r="F47">
            <v>0</v>
          </cell>
          <cell r="G47" t="str">
            <v>EA.</v>
          </cell>
        </row>
        <row r="48">
          <cell r="C48">
            <v>203</v>
          </cell>
          <cell r="D48" t="str">
            <v>-  KVAR CONTROLLER 6 STEP</v>
          </cell>
          <cell r="E48">
            <v>12000</v>
          </cell>
          <cell r="F48">
            <v>0</v>
          </cell>
          <cell r="G48" t="str">
            <v>EA.</v>
          </cell>
        </row>
        <row r="49">
          <cell r="C49">
            <v>204</v>
          </cell>
          <cell r="D49" t="str">
            <v>-  KVAR CONTROLLER 12 STEP</v>
          </cell>
          <cell r="E49">
            <v>13500</v>
          </cell>
          <cell r="F49">
            <v>0</v>
          </cell>
          <cell r="G49" t="str">
            <v>EA.</v>
          </cell>
        </row>
        <row r="50">
          <cell r="C50">
            <v>145</v>
          </cell>
          <cell r="D50" t="str">
            <v>DRY TYPE CAPACITOR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211</v>
          </cell>
          <cell r="D51" t="str">
            <v>-  10  KVAR DRY TYPE CAPACITOR</v>
          </cell>
          <cell r="E51">
            <v>2500</v>
          </cell>
          <cell r="F51">
            <v>0</v>
          </cell>
          <cell r="G51" t="str">
            <v>SET</v>
          </cell>
        </row>
        <row r="52">
          <cell r="C52">
            <v>212</v>
          </cell>
          <cell r="D52" t="str">
            <v>-  15  KVAR DRY TYPE CAPACITOR</v>
          </cell>
          <cell r="E52">
            <v>3500</v>
          </cell>
          <cell r="F52">
            <v>0</v>
          </cell>
          <cell r="G52" t="str">
            <v>SET</v>
          </cell>
        </row>
        <row r="53">
          <cell r="C53">
            <v>213</v>
          </cell>
          <cell r="D53" t="str">
            <v>-  20  KVAR DRY TYPE CAPACITOR</v>
          </cell>
          <cell r="E53">
            <v>4200</v>
          </cell>
          <cell r="F53">
            <v>0</v>
          </cell>
          <cell r="G53" t="str">
            <v>SET</v>
          </cell>
        </row>
        <row r="54">
          <cell r="C54">
            <v>214</v>
          </cell>
          <cell r="D54" t="str">
            <v>-  25  KVAR DRY TYPE CAPACITOR</v>
          </cell>
          <cell r="E54">
            <v>4750</v>
          </cell>
          <cell r="F54">
            <v>0</v>
          </cell>
          <cell r="G54" t="str">
            <v>SET</v>
          </cell>
        </row>
        <row r="55">
          <cell r="C55">
            <v>215</v>
          </cell>
          <cell r="D55" t="str">
            <v>-  30  KVAR DRY TYPE CAPACITOR</v>
          </cell>
          <cell r="E55">
            <v>5400</v>
          </cell>
          <cell r="F55">
            <v>0</v>
          </cell>
          <cell r="G55" t="str">
            <v>SET</v>
          </cell>
        </row>
        <row r="56">
          <cell r="C56">
            <v>216</v>
          </cell>
          <cell r="D56" t="str">
            <v>-  40  KVAR DRY TYPE CAPACITOR</v>
          </cell>
          <cell r="E56">
            <v>6900</v>
          </cell>
          <cell r="F56">
            <v>0</v>
          </cell>
          <cell r="G56" t="str">
            <v>SET</v>
          </cell>
        </row>
        <row r="57">
          <cell r="C57">
            <v>217</v>
          </cell>
          <cell r="D57" t="str">
            <v>-  50  KVAR DRY TYPE CAPACITOR</v>
          </cell>
          <cell r="E57">
            <v>7700</v>
          </cell>
          <cell r="F57">
            <v>0</v>
          </cell>
          <cell r="G57" t="str">
            <v>SET</v>
          </cell>
        </row>
        <row r="58">
          <cell r="C58">
            <v>218</v>
          </cell>
          <cell r="D58" t="str">
            <v>-  60  KVAR DRY TYPE CAPACITOR</v>
          </cell>
          <cell r="E58">
            <v>10200</v>
          </cell>
          <cell r="F58">
            <v>0</v>
          </cell>
          <cell r="G58" t="str">
            <v>SET</v>
          </cell>
        </row>
        <row r="59">
          <cell r="C59">
            <v>219</v>
          </cell>
          <cell r="D59" t="str">
            <v>-  75  KVAR DRY TYPE CAPACITOR</v>
          </cell>
          <cell r="E59">
            <v>13100</v>
          </cell>
          <cell r="F59">
            <v>0</v>
          </cell>
          <cell r="G59" t="str">
            <v>SET</v>
          </cell>
        </row>
        <row r="60">
          <cell r="C60">
            <v>220</v>
          </cell>
          <cell r="D60" t="str">
            <v>-  80  KVAR DRY TYPE CAPACITOR</v>
          </cell>
          <cell r="E60">
            <v>13300</v>
          </cell>
          <cell r="F60">
            <v>0</v>
          </cell>
          <cell r="G60" t="str">
            <v>SET</v>
          </cell>
        </row>
        <row r="61">
          <cell r="C61">
            <v>221</v>
          </cell>
          <cell r="D61" t="str">
            <v>-  100  KVAR DRY TYPE CAPACITOR</v>
          </cell>
          <cell r="E61">
            <v>16450</v>
          </cell>
          <cell r="F61">
            <v>0</v>
          </cell>
          <cell r="G61" t="str">
            <v>SET</v>
          </cell>
        </row>
        <row r="62">
          <cell r="C62">
            <v>157</v>
          </cell>
          <cell r="D62" t="str">
            <v>CAPACITOR  (HARMONIC PROTECTOR)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222</v>
          </cell>
          <cell r="D63" t="str">
            <v>-  10  KVAR DRY TYPE CAPACITOR</v>
          </cell>
          <cell r="E63">
            <v>3250</v>
          </cell>
          <cell r="F63">
            <v>0</v>
          </cell>
          <cell r="G63" t="str">
            <v>SET</v>
          </cell>
        </row>
        <row r="64">
          <cell r="C64">
            <v>223</v>
          </cell>
          <cell r="D64" t="str">
            <v>-  15  KVAR DRY TYPE CAPACITOR</v>
          </cell>
          <cell r="E64">
            <v>4550</v>
          </cell>
          <cell r="F64">
            <v>0</v>
          </cell>
          <cell r="G64" t="str">
            <v>SET</v>
          </cell>
        </row>
        <row r="65">
          <cell r="C65">
            <v>224</v>
          </cell>
          <cell r="D65" t="str">
            <v>-  20  KVAR DRY TYPE CAPACITOR</v>
          </cell>
          <cell r="E65">
            <v>5500</v>
          </cell>
          <cell r="F65">
            <v>0</v>
          </cell>
          <cell r="G65" t="str">
            <v>SET</v>
          </cell>
        </row>
        <row r="66">
          <cell r="C66">
            <v>225</v>
          </cell>
          <cell r="D66" t="str">
            <v>-  25  KVAR DRY TYPE CAPACITOR</v>
          </cell>
          <cell r="E66">
            <v>6175</v>
          </cell>
          <cell r="F66">
            <v>0</v>
          </cell>
          <cell r="G66" t="str">
            <v>SET</v>
          </cell>
        </row>
        <row r="67">
          <cell r="C67">
            <v>226</v>
          </cell>
          <cell r="D67" t="str">
            <v>-  30  KVAR DRY TYPE CAPACITOR</v>
          </cell>
          <cell r="E67">
            <v>7020</v>
          </cell>
          <cell r="F67">
            <v>0</v>
          </cell>
          <cell r="G67" t="str">
            <v>SET</v>
          </cell>
        </row>
        <row r="68">
          <cell r="C68">
            <v>227</v>
          </cell>
          <cell r="D68" t="str">
            <v>-  40  KVAR DRY TYPE CAPACITOR</v>
          </cell>
          <cell r="E68">
            <v>9000</v>
          </cell>
          <cell r="F68">
            <v>0</v>
          </cell>
          <cell r="G68" t="str">
            <v>SET</v>
          </cell>
        </row>
        <row r="69">
          <cell r="C69">
            <v>228</v>
          </cell>
          <cell r="D69" t="str">
            <v>-  50  KVAR DRY TYPE CAPACITOR</v>
          </cell>
          <cell r="E69">
            <v>10000</v>
          </cell>
          <cell r="F69">
            <v>0</v>
          </cell>
          <cell r="G69" t="str">
            <v>SET</v>
          </cell>
        </row>
        <row r="70">
          <cell r="C70">
            <v>229</v>
          </cell>
          <cell r="D70" t="str">
            <v>-  60  KVAR DRY TYPE CAPACITOR</v>
          </cell>
          <cell r="E70">
            <v>13000</v>
          </cell>
          <cell r="F70">
            <v>0</v>
          </cell>
          <cell r="G70" t="str">
            <v>SET</v>
          </cell>
        </row>
        <row r="71">
          <cell r="C71">
            <v>230</v>
          </cell>
          <cell r="D71" t="str">
            <v>-  75  KVAR DRY TYPE CAPACITOR</v>
          </cell>
          <cell r="E71">
            <v>17000</v>
          </cell>
          <cell r="F71">
            <v>0</v>
          </cell>
          <cell r="G71" t="str">
            <v>SET</v>
          </cell>
        </row>
        <row r="72">
          <cell r="C72">
            <v>231</v>
          </cell>
          <cell r="D72" t="str">
            <v>-  80  KVAR DRY TYPE CAPACITOR</v>
          </cell>
          <cell r="E72">
            <v>17500</v>
          </cell>
          <cell r="F72">
            <v>0</v>
          </cell>
          <cell r="G72" t="str">
            <v>SET</v>
          </cell>
        </row>
        <row r="73">
          <cell r="C73">
            <v>232</v>
          </cell>
          <cell r="D73" t="str">
            <v>-  100  KVAR DRY TYPE CAPACITOR</v>
          </cell>
          <cell r="E73">
            <v>21500</v>
          </cell>
          <cell r="F73">
            <v>0</v>
          </cell>
          <cell r="G73" t="str">
            <v>SET</v>
          </cell>
        </row>
        <row r="74">
          <cell r="C74">
            <v>169</v>
          </cell>
          <cell r="D74" t="str">
            <v>SPACE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C76">
            <v>3</v>
          </cell>
          <cell r="D76" t="str">
            <v>LIGHTNING PROTECTION AND GROUNDING</v>
          </cell>
        </row>
        <row r="77">
          <cell r="C77">
            <v>301</v>
          </cell>
          <cell r="D77" t="str">
            <v>-  MULTIPOINT, 5/8", 30 CM. LONG</v>
          </cell>
          <cell r="E77">
            <v>1150</v>
          </cell>
          <cell r="F77">
            <v>300</v>
          </cell>
          <cell r="G77" t="str">
            <v>SET</v>
          </cell>
        </row>
        <row r="78">
          <cell r="C78">
            <v>302</v>
          </cell>
          <cell r="D78" t="str">
            <v>-  MULTIPOINT, 5/8", 60 CM. LONG</v>
          </cell>
          <cell r="E78">
            <v>1300</v>
          </cell>
          <cell r="F78">
            <v>300</v>
          </cell>
          <cell r="G78" t="str">
            <v>SET</v>
          </cell>
        </row>
        <row r="79">
          <cell r="C79">
            <v>303</v>
          </cell>
          <cell r="D79" t="str">
            <v>-  MULTIPOINT, 5/8", 100 CM. LONG</v>
          </cell>
          <cell r="E79">
            <v>1600</v>
          </cell>
          <cell r="F79">
            <v>350</v>
          </cell>
          <cell r="G79" t="str">
            <v>SET</v>
          </cell>
        </row>
        <row r="80">
          <cell r="C80">
            <v>304</v>
          </cell>
          <cell r="D80" t="str">
            <v>-  MULITIPOINT, 5/8", 150 CM. LONG</v>
          </cell>
          <cell r="E80">
            <v>1850</v>
          </cell>
          <cell r="F80">
            <v>350</v>
          </cell>
          <cell r="G80" t="str">
            <v>SET</v>
          </cell>
        </row>
        <row r="81">
          <cell r="C81">
            <v>305</v>
          </cell>
          <cell r="D81" t="str">
            <v>-  MULITIPOINT, 5/8", 200 CM. LONG</v>
          </cell>
          <cell r="E81">
            <v>2250</v>
          </cell>
          <cell r="F81">
            <v>400</v>
          </cell>
          <cell r="G81" t="str">
            <v>SET</v>
          </cell>
        </row>
        <row r="82">
          <cell r="C82">
            <v>306</v>
          </cell>
          <cell r="D82" t="str">
            <v>-  MULITIPOINT, 3/4", 30 CM. LONG</v>
          </cell>
          <cell r="E82">
            <v>1450</v>
          </cell>
          <cell r="F82">
            <v>300</v>
          </cell>
          <cell r="G82" t="str">
            <v>SET</v>
          </cell>
        </row>
        <row r="83">
          <cell r="C83">
            <v>307</v>
          </cell>
          <cell r="D83" t="str">
            <v>-  MULITIPOINT, 3/4", 60 CM. LONG</v>
          </cell>
          <cell r="E83">
            <v>1600</v>
          </cell>
          <cell r="F83">
            <v>300</v>
          </cell>
          <cell r="G83" t="str">
            <v>SET</v>
          </cell>
        </row>
        <row r="84">
          <cell r="C84">
            <v>308</v>
          </cell>
          <cell r="D84" t="str">
            <v>-  MULITIPOINT, 3/4", 100 CM. LONG</v>
          </cell>
          <cell r="E84">
            <v>2000</v>
          </cell>
          <cell r="F84">
            <v>350</v>
          </cell>
          <cell r="G84" t="str">
            <v>SET</v>
          </cell>
        </row>
        <row r="85">
          <cell r="C85">
            <v>309</v>
          </cell>
          <cell r="D85" t="str">
            <v>-  MULITIPOINT, 3/4", 150 CM. LONG</v>
          </cell>
          <cell r="E85">
            <v>2650</v>
          </cell>
          <cell r="F85">
            <v>350</v>
          </cell>
          <cell r="G85" t="str">
            <v>SET</v>
          </cell>
        </row>
        <row r="86">
          <cell r="C86">
            <v>310</v>
          </cell>
          <cell r="D86" t="str">
            <v>-  MULITIPOINT, 3/4", 200 CM. LONG</v>
          </cell>
          <cell r="E86">
            <v>3250</v>
          </cell>
          <cell r="F86">
            <v>400</v>
          </cell>
          <cell r="G86" t="str">
            <v>SET</v>
          </cell>
        </row>
        <row r="87">
          <cell r="C87">
            <v>311</v>
          </cell>
          <cell r="D87" t="str">
            <v>-  COPPER AIR TERMINAL, 5/8", 30 CM. LONG</v>
          </cell>
          <cell r="E87">
            <v>650</v>
          </cell>
          <cell r="F87">
            <v>300</v>
          </cell>
          <cell r="G87" t="str">
            <v>SET</v>
          </cell>
        </row>
        <row r="88">
          <cell r="C88">
            <v>312</v>
          </cell>
          <cell r="D88" t="str">
            <v>-  COPPER AIR TERMINAL, 5/8", 60 CM. LONG</v>
          </cell>
          <cell r="E88">
            <v>800</v>
          </cell>
          <cell r="F88">
            <v>300</v>
          </cell>
          <cell r="G88" t="str">
            <v>SET</v>
          </cell>
        </row>
        <row r="89">
          <cell r="C89">
            <v>313</v>
          </cell>
          <cell r="D89" t="str">
            <v>-  COPPER AIR TERMINAL, 5/8", 100 CM. LONG</v>
          </cell>
          <cell r="E89">
            <v>1100</v>
          </cell>
          <cell r="F89">
            <v>350</v>
          </cell>
          <cell r="G89" t="str">
            <v>SET</v>
          </cell>
        </row>
        <row r="90">
          <cell r="C90">
            <v>314</v>
          </cell>
          <cell r="D90" t="str">
            <v>-  COPPER AIR TERMINAL, 5/8", 150 CM. LONG</v>
          </cell>
          <cell r="E90">
            <v>1350</v>
          </cell>
          <cell r="F90">
            <v>350</v>
          </cell>
          <cell r="G90" t="str">
            <v>SET</v>
          </cell>
        </row>
        <row r="91">
          <cell r="C91">
            <v>315</v>
          </cell>
          <cell r="D91" t="str">
            <v>-  COPPER AIR TERMINAL, 5/8", 200 CM. LONG</v>
          </cell>
          <cell r="E91">
            <v>1750</v>
          </cell>
          <cell r="F91">
            <v>400</v>
          </cell>
          <cell r="G91" t="str">
            <v>SET</v>
          </cell>
        </row>
        <row r="92">
          <cell r="C92">
            <v>316</v>
          </cell>
          <cell r="D92" t="str">
            <v>-  COPPER AIR TERMINAL, 3/4", 30 CM. LONG</v>
          </cell>
          <cell r="E92">
            <v>950</v>
          </cell>
          <cell r="F92">
            <v>300</v>
          </cell>
          <cell r="G92" t="str">
            <v>SET</v>
          </cell>
        </row>
        <row r="93">
          <cell r="C93">
            <v>317</v>
          </cell>
          <cell r="D93" t="str">
            <v>-  COPPER AIR TERMINAL, 3/4", 60 CM. LONG</v>
          </cell>
          <cell r="E93">
            <v>1100</v>
          </cell>
          <cell r="F93">
            <v>300</v>
          </cell>
          <cell r="G93" t="str">
            <v>SET</v>
          </cell>
        </row>
        <row r="94">
          <cell r="C94">
            <v>318</v>
          </cell>
          <cell r="D94" t="str">
            <v>-  COPPER AIR TERMINAL, 3/4", 100 CM. LONG</v>
          </cell>
          <cell r="E94">
            <v>1550</v>
          </cell>
          <cell r="F94">
            <v>350</v>
          </cell>
          <cell r="G94" t="str">
            <v>SET</v>
          </cell>
        </row>
        <row r="95">
          <cell r="C95">
            <v>319</v>
          </cell>
          <cell r="D95" t="str">
            <v>-  COPPER AIR TERMINAL, 3/4", 150 CM. LONG</v>
          </cell>
          <cell r="E95">
            <v>2150</v>
          </cell>
          <cell r="F95">
            <v>350</v>
          </cell>
          <cell r="G95" t="str">
            <v>SET</v>
          </cell>
        </row>
        <row r="96">
          <cell r="C96">
            <v>320</v>
          </cell>
          <cell r="D96" t="str">
            <v>-  COPPER AIR TERMINAL, 3/4", 200 CM. LONG</v>
          </cell>
          <cell r="E96">
            <v>2750</v>
          </cell>
          <cell r="F96">
            <v>400</v>
          </cell>
          <cell r="G96" t="str">
            <v>SET</v>
          </cell>
        </row>
        <row r="97">
          <cell r="C97">
            <v>206</v>
          </cell>
          <cell r="D97" t="str">
            <v>SPACE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ACCESSORIES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326</v>
          </cell>
          <cell r="D99" t="str">
            <v>-  COPPER TAPE 25x3 MM.</v>
          </cell>
          <cell r="E99">
            <v>200</v>
          </cell>
          <cell r="F99">
            <v>50</v>
          </cell>
          <cell r="G99" t="str">
            <v>M.</v>
          </cell>
        </row>
        <row r="100">
          <cell r="C100">
            <v>327</v>
          </cell>
          <cell r="D100" t="str">
            <v>-  GROUND TEST BOX</v>
          </cell>
          <cell r="E100">
            <v>1200</v>
          </cell>
          <cell r="F100">
            <v>500</v>
          </cell>
          <cell r="G100" t="str">
            <v>EA.</v>
          </cell>
        </row>
        <row r="101">
          <cell r="C101">
            <v>328</v>
          </cell>
          <cell r="D101" t="str">
            <v>-  LIGHTNING PULSE COUNTER</v>
          </cell>
          <cell r="E101">
            <v>25000</v>
          </cell>
          <cell r="F101">
            <v>1000</v>
          </cell>
          <cell r="G101" t="str">
            <v>EA.</v>
          </cell>
        </row>
        <row r="102">
          <cell r="C102">
            <v>329</v>
          </cell>
          <cell r="D102" t="str">
            <v>-  6 POS. COPPER GROUND BAR</v>
          </cell>
          <cell r="E102">
            <v>1200</v>
          </cell>
          <cell r="F102">
            <v>500</v>
          </cell>
          <cell r="G102" t="str">
            <v>SET</v>
          </cell>
        </row>
        <row r="103">
          <cell r="C103">
            <v>330</v>
          </cell>
          <cell r="D103" t="str">
            <v>-  8 POS. COPPER GROUND BAR</v>
          </cell>
          <cell r="E103">
            <v>1400</v>
          </cell>
          <cell r="F103">
            <v>500</v>
          </cell>
          <cell r="G103" t="str">
            <v>SET</v>
          </cell>
        </row>
        <row r="104">
          <cell r="C104">
            <v>331</v>
          </cell>
          <cell r="D104" t="str">
            <v>-  12 POS. COPPER GROUND BAR</v>
          </cell>
          <cell r="E104">
            <v>1800</v>
          </cell>
          <cell r="F104">
            <v>600</v>
          </cell>
          <cell r="G104" t="str">
            <v>SET</v>
          </cell>
        </row>
        <row r="105">
          <cell r="C105">
            <v>332</v>
          </cell>
          <cell r="D105" t="str">
            <v>-  16 POS. COPPER GROUND BAR</v>
          </cell>
          <cell r="E105">
            <v>2200</v>
          </cell>
          <cell r="F105">
            <v>600</v>
          </cell>
          <cell r="G105" t="str">
            <v>SET</v>
          </cell>
        </row>
        <row r="106">
          <cell r="C106">
            <v>333</v>
          </cell>
          <cell r="D106" t="str">
            <v>-  24 POS. COPPER GROUND BAR</v>
          </cell>
          <cell r="E106">
            <v>3600</v>
          </cell>
          <cell r="F106">
            <v>700</v>
          </cell>
          <cell r="G106" t="str">
            <v>SET</v>
          </cell>
        </row>
        <row r="107">
          <cell r="C107">
            <v>216</v>
          </cell>
          <cell r="D107" t="str">
            <v>SPACE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GROUND ROD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341</v>
          </cell>
          <cell r="D109" t="str">
            <v>-  GALVANIZED GROUND ROD, 1 M.</v>
          </cell>
          <cell r="E109">
            <v>60</v>
          </cell>
          <cell r="F109">
            <v>300</v>
          </cell>
          <cell r="G109" t="str">
            <v>SET</v>
          </cell>
        </row>
        <row r="110">
          <cell r="C110">
            <v>342</v>
          </cell>
          <cell r="D110" t="str">
            <v>-  GALVANIZED GROUND ROD, 1.5 M.</v>
          </cell>
          <cell r="E110">
            <v>65</v>
          </cell>
          <cell r="F110">
            <v>400</v>
          </cell>
          <cell r="G110" t="str">
            <v>SET</v>
          </cell>
        </row>
        <row r="111">
          <cell r="C111">
            <v>343</v>
          </cell>
          <cell r="D111" t="str">
            <v>-  GALVANIZED GROUND ROD, 2 M.</v>
          </cell>
          <cell r="E111">
            <v>120</v>
          </cell>
          <cell r="F111">
            <v>500</v>
          </cell>
          <cell r="G111" t="str">
            <v>SET</v>
          </cell>
        </row>
        <row r="112">
          <cell r="C112">
            <v>344</v>
          </cell>
          <cell r="D112" t="str">
            <v>-  GALVANIZED GROUND ROD, 3 M.</v>
          </cell>
          <cell r="E112">
            <v>130</v>
          </cell>
          <cell r="F112">
            <v>600</v>
          </cell>
          <cell r="G112" t="str">
            <v>SET</v>
          </cell>
        </row>
        <row r="113">
          <cell r="C113">
            <v>345</v>
          </cell>
          <cell r="D113" t="str">
            <v>-  COPPER CLAD SEEL GROUND ROD DIA 5/8", 5'</v>
          </cell>
          <cell r="E113">
            <v>240</v>
          </cell>
          <cell r="F113">
            <v>300</v>
          </cell>
          <cell r="G113" t="str">
            <v>SET</v>
          </cell>
        </row>
        <row r="114">
          <cell r="C114">
            <v>346</v>
          </cell>
          <cell r="D114" t="str">
            <v>-  COPPER CLAD SEEL GROUND ROD DIA 5/8", 6'</v>
          </cell>
          <cell r="E114">
            <v>290</v>
          </cell>
          <cell r="F114">
            <v>400</v>
          </cell>
          <cell r="G114" t="str">
            <v>SET</v>
          </cell>
        </row>
        <row r="115">
          <cell r="C115">
            <v>347</v>
          </cell>
          <cell r="D115" t="str">
            <v>-  COPPER CLAD SEEL GROUND ROD DIA 5/8", 8</v>
          </cell>
          <cell r="E115">
            <v>360</v>
          </cell>
          <cell r="F115">
            <v>500</v>
          </cell>
          <cell r="G115" t="str">
            <v>SET</v>
          </cell>
        </row>
        <row r="116">
          <cell r="C116">
            <v>348</v>
          </cell>
          <cell r="D116" t="str">
            <v>-  COPPER CLAD SEEL GROUND ROD DIA 5/8", 10'</v>
          </cell>
          <cell r="E116">
            <v>485</v>
          </cell>
          <cell r="F116">
            <v>600</v>
          </cell>
          <cell r="G116" t="str">
            <v>SET</v>
          </cell>
        </row>
        <row r="117">
          <cell r="C117">
            <v>349</v>
          </cell>
          <cell r="D117" t="str">
            <v>-  COPPER CLAD SEEL GROUND ROD DIA 3/4", 5'</v>
          </cell>
          <cell r="E117">
            <v>380</v>
          </cell>
          <cell r="F117">
            <v>300</v>
          </cell>
          <cell r="G117" t="str">
            <v>SET</v>
          </cell>
        </row>
        <row r="118">
          <cell r="C118">
            <v>350</v>
          </cell>
          <cell r="D118" t="str">
            <v>-  COPPER CLAD SEEL GROUND ROD DIA 3/4", 6'</v>
          </cell>
          <cell r="E118">
            <v>470</v>
          </cell>
          <cell r="F118">
            <v>400</v>
          </cell>
          <cell r="G118" t="str">
            <v>SET</v>
          </cell>
        </row>
        <row r="119">
          <cell r="C119">
            <v>351</v>
          </cell>
          <cell r="D119" t="str">
            <v>-  COPPER CLAD SEEL GROUND ROD DIA 3/4", 8'</v>
          </cell>
          <cell r="E119">
            <v>600</v>
          </cell>
          <cell r="F119">
            <v>500</v>
          </cell>
          <cell r="G119" t="str">
            <v>SET</v>
          </cell>
        </row>
        <row r="120">
          <cell r="C120">
            <v>352</v>
          </cell>
          <cell r="D120" t="str">
            <v>-  COPPER CLAD SEEL GROUND ROD DIA 3/4", 10'</v>
          </cell>
          <cell r="E120">
            <v>750</v>
          </cell>
          <cell r="F120">
            <v>600</v>
          </cell>
          <cell r="G120" t="str">
            <v>SET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 t="str">
            <v/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2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C5" t="str">
            <v/>
          </cell>
          <cell r="D5" t="str">
            <v>CIRCUIT BREAKER &amp; BUSDUCT</v>
          </cell>
        </row>
        <row r="6">
          <cell r="C6">
            <v>1</v>
          </cell>
          <cell r="D6" t="str">
            <v>MOLDED CASE CIRCUIT BREAKER</v>
          </cell>
        </row>
        <row r="7">
          <cell r="C7">
            <v>101</v>
          </cell>
          <cell r="D7" t="str">
            <v>-  CB 1P 100 AF ; IC 10 KA.</v>
          </cell>
          <cell r="E7">
            <v>1200</v>
          </cell>
          <cell r="F7">
            <v>0</v>
          </cell>
          <cell r="G7" t="str">
            <v>EA.</v>
          </cell>
        </row>
        <row r="8">
          <cell r="C8">
            <v>102</v>
          </cell>
          <cell r="D8" t="str">
            <v>-  CB 1P 100 AF ; IC 18 KA.</v>
          </cell>
          <cell r="E8">
            <v>1500</v>
          </cell>
          <cell r="F8">
            <v>0</v>
          </cell>
          <cell r="G8" t="str">
            <v>EA.</v>
          </cell>
        </row>
        <row r="9">
          <cell r="C9">
            <v>103</v>
          </cell>
          <cell r="D9" t="str">
            <v>-  CB 1P 100 AF ; IC 25 KA.</v>
          </cell>
          <cell r="E9">
            <v>1600</v>
          </cell>
          <cell r="F9">
            <v>0</v>
          </cell>
          <cell r="G9" t="str">
            <v>EA.</v>
          </cell>
        </row>
        <row r="10">
          <cell r="C10">
            <v>103</v>
          </cell>
          <cell r="D10" t="str">
            <v>SPACE</v>
          </cell>
          <cell r="E10">
            <v>3000</v>
          </cell>
          <cell r="F10">
            <v>0</v>
          </cell>
          <cell r="G10" t="str">
            <v>EA.</v>
          </cell>
        </row>
        <row r="11">
          <cell r="C11">
            <v>111</v>
          </cell>
          <cell r="D11" t="str">
            <v>-  CB 2P 100 AF ; IC 10 KA.</v>
          </cell>
          <cell r="E11">
            <v>2200</v>
          </cell>
          <cell r="F11">
            <v>0</v>
          </cell>
          <cell r="G11" t="str">
            <v>EA.</v>
          </cell>
        </row>
        <row r="12">
          <cell r="C12">
            <v>112</v>
          </cell>
          <cell r="D12" t="str">
            <v>-  CB 2P 100 AF ; IC 18 KA.</v>
          </cell>
          <cell r="E12">
            <v>2200</v>
          </cell>
          <cell r="F12">
            <v>0</v>
          </cell>
          <cell r="G12" t="str">
            <v>EA.</v>
          </cell>
        </row>
        <row r="13">
          <cell r="C13">
            <v>113</v>
          </cell>
          <cell r="D13" t="str">
            <v>-  CB 2P 100 AF ; IC 25 KA.</v>
          </cell>
          <cell r="E13">
            <v>2500</v>
          </cell>
          <cell r="F13">
            <v>0</v>
          </cell>
          <cell r="G13" t="str">
            <v>EA.</v>
          </cell>
        </row>
        <row r="14">
          <cell r="C14">
            <v>114</v>
          </cell>
          <cell r="D14" t="str">
            <v>-  CB 2P 100 AF ; IC 50 KA.</v>
          </cell>
          <cell r="E14">
            <v>3900</v>
          </cell>
          <cell r="F14">
            <v>0</v>
          </cell>
          <cell r="G14" t="str">
            <v>EA.</v>
          </cell>
        </row>
        <row r="15">
          <cell r="C15">
            <v>115</v>
          </cell>
          <cell r="D15" t="str">
            <v>-  CB 2P 250 AF ; IC 25 KA.</v>
          </cell>
          <cell r="E15">
            <v>6000</v>
          </cell>
          <cell r="F15">
            <v>0</v>
          </cell>
          <cell r="G15" t="str">
            <v>EA.</v>
          </cell>
        </row>
        <row r="16">
          <cell r="C16">
            <v>116</v>
          </cell>
          <cell r="D16" t="str">
            <v>-  CB 2P 250 AF ; IC 35 KA.</v>
          </cell>
          <cell r="E16">
            <v>7000</v>
          </cell>
          <cell r="F16">
            <v>0</v>
          </cell>
          <cell r="G16" t="str">
            <v>EA.</v>
          </cell>
        </row>
        <row r="17">
          <cell r="C17">
            <v>117</v>
          </cell>
          <cell r="D17" t="str">
            <v>-  CB 2P 250 AF ; IC 50 KA.</v>
          </cell>
          <cell r="E17">
            <v>11000</v>
          </cell>
          <cell r="F17">
            <v>0</v>
          </cell>
          <cell r="G17" t="str">
            <v>EA.</v>
          </cell>
        </row>
        <row r="18">
          <cell r="C18">
            <v>118</v>
          </cell>
          <cell r="D18" t="str">
            <v>-  CB 2P 400 AF ; IC 30 KA.</v>
          </cell>
          <cell r="E18">
            <v>12000</v>
          </cell>
          <cell r="F18">
            <v>0</v>
          </cell>
          <cell r="G18" t="str">
            <v>EA.</v>
          </cell>
        </row>
        <row r="19">
          <cell r="C19">
            <v>119</v>
          </cell>
          <cell r="D19" t="str">
            <v>-  CB 2P 400 AF ; IC 35 KA.</v>
          </cell>
          <cell r="E19">
            <v>13000</v>
          </cell>
          <cell r="F19">
            <v>0</v>
          </cell>
          <cell r="G19" t="str">
            <v>EA.</v>
          </cell>
        </row>
        <row r="20">
          <cell r="C20">
            <v>120</v>
          </cell>
          <cell r="D20" t="str">
            <v>-  CB 2P 600 AF ; IC 50 KA.</v>
          </cell>
          <cell r="E20">
            <v>27000</v>
          </cell>
          <cell r="F20">
            <v>0</v>
          </cell>
          <cell r="G20" t="str">
            <v>EA.</v>
          </cell>
        </row>
        <row r="21">
          <cell r="C21">
            <v>121</v>
          </cell>
          <cell r="D21" t="str">
            <v>-  CB 2P 1,000 AF ; IC 30 KA.</v>
          </cell>
          <cell r="E21">
            <v>34000</v>
          </cell>
          <cell r="F21">
            <v>0</v>
          </cell>
          <cell r="G21" t="str">
            <v>EA.</v>
          </cell>
        </row>
        <row r="22">
          <cell r="C22">
            <v>122</v>
          </cell>
          <cell r="D22" t="str">
            <v>-  CB 2P 1,000 AF ; IC 50 KA.</v>
          </cell>
          <cell r="E22">
            <v>38000</v>
          </cell>
          <cell r="F22">
            <v>0</v>
          </cell>
          <cell r="G22" t="str">
            <v>EA.</v>
          </cell>
        </row>
        <row r="23">
          <cell r="C23">
            <v>123</v>
          </cell>
          <cell r="D23" t="str">
            <v>-  CB 2P 1,200 AF ; IC 50 KA.</v>
          </cell>
          <cell r="E23">
            <v>70000</v>
          </cell>
          <cell r="F23">
            <v>0</v>
          </cell>
          <cell r="G23" t="str">
            <v>EA.</v>
          </cell>
        </row>
        <row r="24">
          <cell r="C24">
            <v>122</v>
          </cell>
          <cell r="D24" t="str">
            <v>SPACE</v>
          </cell>
          <cell r="E24">
            <v>16000</v>
          </cell>
          <cell r="F24">
            <v>0</v>
          </cell>
          <cell r="G24" t="str">
            <v>SET</v>
          </cell>
        </row>
        <row r="25">
          <cell r="C25">
            <v>131</v>
          </cell>
          <cell r="D25" t="str">
            <v>-  CB 3P 100 AF ; IC 10 KA.</v>
          </cell>
          <cell r="E25">
            <v>2500</v>
          </cell>
          <cell r="F25">
            <v>0</v>
          </cell>
          <cell r="G25" t="str">
            <v>EA.</v>
          </cell>
        </row>
        <row r="26">
          <cell r="C26">
            <v>132</v>
          </cell>
          <cell r="D26" t="str">
            <v>-  CB 3P 100 AF ; IC 18 KA.</v>
          </cell>
          <cell r="E26">
            <v>2500</v>
          </cell>
          <cell r="F26">
            <v>0</v>
          </cell>
          <cell r="G26" t="str">
            <v>EA.</v>
          </cell>
        </row>
        <row r="27">
          <cell r="C27">
            <v>133</v>
          </cell>
          <cell r="D27" t="str">
            <v>-  CB 3P 100 AF ; IC 25 KA.</v>
          </cell>
          <cell r="E27">
            <v>2900</v>
          </cell>
          <cell r="F27">
            <v>0</v>
          </cell>
          <cell r="G27" t="str">
            <v>EA.</v>
          </cell>
        </row>
        <row r="28">
          <cell r="C28">
            <v>134</v>
          </cell>
          <cell r="D28" t="str">
            <v>-  CB 3P 100 AF ; IC 50 KA.</v>
          </cell>
          <cell r="E28">
            <v>5200</v>
          </cell>
          <cell r="F28">
            <v>0</v>
          </cell>
          <cell r="G28" t="str">
            <v>EA.</v>
          </cell>
        </row>
        <row r="29">
          <cell r="C29">
            <v>135</v>
          </cell>
          <cell r="D29" t="str">
            <v>-  CB 3P 250 AF ; IC 25 KA.</v>
          </cell>
          <cell r="E29">
            <v>7000</v>
          </cell>
          <cell r="F29">
            <v>0</v>
          </cell>
          <cell r="G29" t="str">
            <v>EA.</v>
          </cell>
        </row>
        <row r="30">
          <cell r="C30">
            <v>136</v>
          </cell>
          <cell r="D30" t="str">
            <v>-  CB 3P 250 AF ; IC 35 KA.</v>
          </cell>
          <cell r="E30">
            <v>8000</v>
          </cell>
          <cell r="F30">
            <v>0</v>
          </cell>
          <cell r="G30" t="str">
            <v>EA.</v>
          </cell>
        </row>
        <row r="31">
          <cell r="C31">
            <v>137</v>
          </cell>
          <cell r="D31" t="str">
            <v>-  CB 3P 250 AF ; IC 50 KA.</v>
          </cell>
          <cell r="E31">
            <v>13000</v>
          </cell>
          <cell r="F31">
            <v>0</v>
          </cell>
          <cell r="G31" t="str">
            <v>EA.</v>
          </cell>
        </row>
        <row r="32">
          <cell r="C32">
            <v>138</v>
          </cell>
          <cell r="D32" t="str">
            <v>-  CB 3P 400 AF ; IC 30 KA.</v>
          </cell>
          <cell r="E32">
            <v>12000</v>
          </cell>
          <cell r="F32">
            <v>0</v>
          </cell>
          <cell r="G32" t="str">
            <v>EA.</v>
          </cell>
        </row>
        <row r="33">
          <cell r="C33">
            <v>139</v>
          </cell>
          <cell r="D33" t="str">
            <v>-  CB 3P 400 AF ; IC 35 KA.</v>
          </cell>
          <cell r="E33">
            <v>13000</v>
          </cell>
          <cell r="F33">
            <v>0</v>
          </cell>
          <cell r="G33" t="str">
            <v>EA.</v>
          </cell>
        </row>
        <row r="34">
          <cell r="C34">
            <v>140</v>
          </cell>
          <cell r="D34" t="str">
            <v>-  CB 3P 600 AF ; IC 50 KA.</v>
          </cell>
          <cell r="E34">
            <v>27000</v>
          </cell>
          <cell r="F34">
            <v>0</v>
          </cell>
          <cell r="G34" t="str">
            <v>EA.</v>
          </cell>
        </row>
        <row r="35">
          <cell r="C35">
            <v>141</v>
          </cell>
          <cell r="D35" t="str">
            <v>-  CB 3P 1,000 AF ; IC 30 KA.</v>
          </cell>
          <cell r="E35">
            <v>34000</v>
          </cell>
          <cell r="F35">
            <v>0</v>
          </cell>
          <cell r="G35" t="str">
            <v>EA.</v>
          </cell>
        </row>
        <row r="36">
          <cell r="C36">
            <v>142</v>
          </cell>
          <cell r="D36" t="str">
            <v>-  CB 3P 1,000 AF ; IC 50 KA.</v>
          </cell>
          <cell r="E36">
            <v>38000</v>
          </cell>
          <cell r="F36">
            <v>0</v>
          </cell>
          <cell r="G36" t="str">
            <v>EA.</v>
          </cell>
        </row>
        <row r="37">
          <cell r="C37">
            <v>143</v>
          </cell>
          <cell r="D37" t="str">
            <v>-  CB 3P 1,200 AF ; IC 50 KA.</v>
          </cell>
          <cell r="E37">
            <v>70000</v>
          </cell>
          <cell r="F37">
            <v>0</v>
          </cell>
          <cell r="G37" t="str">
            <v>EA.</v>
          </cell>
        </row>
        <row r="38">
          <cell r="C38">
            <v>144</v>
          </cell>
          <cell r="D38" t="str">
            <v>-  CB 3P 2,000 AF ; IC 50 KA.</v>
          </cell>
          <cell r="E38">
            <v>70000</v>
          </cell>
          <cell r="F38">
            <v>0</v>
          </cell>
          <cell r="G38" t="str">
            <v>EA.</v>
          </cell>
        </row>
        <row r="39">
          <cell r="C39">
            <v>145</v>
          </cell>
          <cell r="D39" t="str">
            <v>-  CB 3P 2,000 AF ; IC 100 KA.</v>
          </cell>
          <cell r="E39">
            <v>80000</v>
          </cell>
          <cell r="F39">
            <v>0</v>
          </cell>
          <cell r="G39" t="str">
            <v>EA.</v>
          </cell>
        </row>
        <row r="40">
          <cell r="C40">
            <v>146</v>
          </cell>
          <cell r="D40" t="str">
            <v>-  CB 3P 2,500 AF ; IC 50 KA.</v>
          </cell>
          <cell r="E40">
            <v>100000</v>
          </cell>
          <cell r="F40">
            <v>0</v>
          </cell>
          <cell r="G40" t="str">
            <v>EA.</v>
          </cell>
        </row>
        <row r="41">
          <cell r="C41">
            <v>141</v>
          </cell>
          <cell r="D41" t="str">
            <v>SPACE</v>
          </cell>
          <cell r="E41">
            <v>13</v>
          </cell>
          <cell r="F41">
            <v>2</v>
          </cell>
          <cell r="G41" t="str">
            <v>M.</v>
          </cell>
        </row>
        <row r="42">
          <cell r="C42">
            <v>2</v>
          </cell>
          <cell r="D42" t="str">
            <v>ELECTRONIC TRIP MCCB</v>
          </cell>
          <cell r="E42">
            <v>15</v>
          </cell>
          <cell r="F42">
            <v>3</v>
          </cell>
          <cell r="G42" t="str">
            <v>M.</v>
          </cell>
        </row>
        <row r="43">
          <cell r="C43">
            <v>201</v>
          </cell>
          <cell r="D43" t="str">
            <v>-  ECB 3P 800 AF ; IC 65 KA.</v>
          </cell>
          <cell r="E43">
            <v>75000</v>
          </cell>
          <cell r="F43">
            <v>0</v>
          </cell>
          <cell r="G43" t="str">
            <v>EA.</v>
          </cell>
        </row>
        <row r="44">
          <cell r="C44">
            <v>202</v>
          </cell>
          <cell r="D44" t="str">
            <v>-  ECB 3P 1,200 AF ; IC 100 KA.</v>
          </cell>
          <cell r="E44">
            <v>110000</v>
          </cell>
          <cell r="F44">
            <v>0</v>
          </cell>
          <cell r="G44" t="str">
            <v>EA.</v>
          </cell>
        </row>
        <row r="45">
          <cell r="C45">
            <v>203</v>
          </cell>
          <cell r="D45" t="str">
            <v>-  ECB 3P 2,500 AF ; IC 100 KA.</v>
          </cell>
          <cell r="E45">
            <v>130000</v>
          </cell>
          <cell r="F45">
            <v>0</v>
          </cell>
          <cell r="G45" t="str">
            <v>EA.</v>
          </cell>
        </row>
        <row r="46">
          <cell r="C46">
            <v>146</v>
          </cell>
          <cell r="D46" t="str">
            <v>SPACE</v>
          </cell>
          <cell r="E46">
            <v>33</v>
          </cell>
          <cell r="F46">
            <v>4</v>
          </cell>
          <cell r="G46" t="str">
            <v>M.</v>
          </cell>
        </row>
        <row r="47">
          <cell r="C47">
            <v>3</v>
          </cell>
          <cell r="D47" t="str">
            <v>POWER AIR CIRCUIT BREAKER</v>
          </cell>
        </row>
        <row r="48">
          <cell r="C48">
            <v>301</v>
          </cell>
          <cell r="D48" t="str">
            <v>-  ACB 3P 200/800 AF ; IC 65 KA.</v>
          </cell>
          <cell r="E48">
            <v>167000</v>
          </cell>
          <cell r="F48">
            <v>0</v>
          </cell>
          <cell r="G48" t="str">
            <v>EA.</v>
          </cell>
        </row>
        <row r="49">
          <cell r="C49">
            <v>302</v>
          </cell>
          <cell r="D49" t="str">
            <v>-  ACB 3P 400/800 AF ; IC 65 KA.</v>
          </cell>
          <cell r="E49">
            <v>167000</v>
          </cell>
          <cell r="F49">
            <v>0</v>
          </cell>
          <cell r="G49" t="str">
            <v>EA.</v>
          </cell>
        </row>
        <row r="50">
          <cell r="C50">
            <v>303</v>
          </cell>
          <cell r="D50" t="str">
            <v>-  ACB 3P 800/800 AF ; IC 65 KA.</v>
          </cell>
          <cell r="E50">
            <v>167000</v>
          </cell>
          <cell r="F50">
            <v>0</v>
          </cell>
          <cell r="G50" t="str">
            <v>EA.</v>
          </cell>
        </row>
        <row r="51">
          <cell r="C51">
            <v>304</v>
          </cell>
          <cell r="D51" t="str">
            <v>-  ACB 3P 1,000/1,600 AF ; IC 65 KA.</v>
          </cell>
          <cell r="E51">
            <v>200000</v>
          </cell>
          <cell r="F51">
            <v>0</v>
          </cell>
          <cell r="G51" t="str">
            <v>EA.</v>
          </cell>
        </row>
        <row r="52">
          <cell r="C52">
            <v>305</v>
          </cell>
          <cell r="D52" t="str">
            <v>-  ACB 3P 1,600/1,600 AF ; IC 65 KA.</v>
          </cell>
          <cell r="E52">
            <v>200000</v>
          </cell>
          <cell r="F52">
            <v>0</v>
          </cell>
          <cell r="G52" t="str">
            <v>EA.</v>
          </cell>
        </row>
        <row r="53">
          <cell r="C53">
            <v>306</v>
          </cell>
          <cell r="D53" t="str">
            <v>-  ACB 3P 2,000/2,000 AF ; IC 65 KA.</v>
          </cell>
          <cell r="E53">
            <v>240000</v>
          </cell>
          <cell r="F53">
            <v>0</v>
          </cell>
          <cell r="G53" t="str">
            <v>EA.</v>
          </cell>
        </row>
        <row r="54">
          <cell r="C54">
            <v>307</v>
          </cell>
          <cell r="D54" t="str">
            <v>-  ACB 3P 1,000/2,500 AF ; IC 65 KA.</v>
          </cell>
          <cell r="E54">
            <v>300000</v>
          </cell>
          <cell r="F54">
            <v>0</v>
          </cell>
          <cell r="G54" t="str">
            <v>EA.</v>
          </cell>
        </row>
        <row r="55">
          <cell r="C55">
            <v>308</v>
          </cell>
          <cell r="D55" t="str">
            <v>-  ACB 3P 2,000/2,500 AF ; IC 65 KA.</v>
          </cell>
          <cell r="E55">
            <v>300000</v>
          </cell>
          <cell r="F55">
            <v>0</v>
          </cell>
          <cell r="G55" t="str">
            <v>EA.</v>
          </cell>
        </row>
        <row r="56">
          <cell r="C56">
            <v>309</v>
          </cell>
          <cell r="D56" t="str">
            <v>-  ACB 3P 2,500/2,500 AF ; IC 65 KA.</v>
          </cell>
          <cell r="E56">
            <v>300000</v>
          </cell>
          <cell r="F56">
            <v>0</v>
          </cell>
          <cell r="G56" t="str">
            <v>EA.</v>
          </cell>
        </row>
        <row r="57">
          <cell r="C57">
            <v>310</v>
          </cell>
          <cell r="D57" t="str">
            <v>-  ACB 3P 3,000/3,000 AF ; IC 65 KA.</v>
          </cell>
          <cell r="E57">
            <v>340000</v>
          </cell>
          <cell r="F57">
            <v>0</v>
          </cell>
          <cell r="G57" t="str">
            <v>EA.</v>
          </cell>
        </row>
        <row r="58">
          <cell r="C58">
            <v>311</v>
          </cell>
          <cell r="D58" t="str">
            <v>-  ACB 3P 4,000/4,000 AF ; IC 65 KA.</v>
          </cell>
          <cell r="E58">
            <v>440000</v>
          </cell>
          <cell r="F58">
            <v>0</v>
          </cell>
          <cell r="G58" t="str">
            <v>EA.</v>
          </cell>
        </row>
        <row r="59">
          <cell r="C59">
            <v>215</v>
          </cell>
          <cell r="D59" t="str">
            <v>SPACE</v>
          </cell>
          <cell r="E59">
            <v>40000</v>
          </cell>
          <cell r="F59">
            <v>1000</v>
          </cell>
          <cell r="G59" t="str">
            <v>SET</v>
          </cell>
        </row>
        <row r="60">
          <cell r="C60">
            <v>321</v>
          </cell>
          <cell r="D60" t="str">
            <v>-  ACB 3P 800/1,200 AF ; IC 65 KA.</v>
          </cell>
          <cell r="E60">
            <v>180000</v>
          </cell>
          <cell r="F60">
            <v>0</v>
          </cell>
          <cell r="G60" t="str">
            <v>EA.</v>
          </cell>
        </row>
        <row r="61">
          <cell r="C61">
            <v>322</v>
          </cell>
          <cell r="D61" t="str">
            <v>-  ACB 3P 1,200/1,200 AF ; IC 65 KA.</v>
          </cell>
          <cell r="E61">
            <v>180000</v>
          </cell>
          <cell r="F61">
            <v>0</v>
          </cell>
          <cell r="G61" t="str">
            <v>EA.</v>
          </cell>
        </row>
        <row r="62">
          <cell r="C62">
            <v>323</v>
          </cell>
          <cell r="D62" t="str">
            <v>-  ACB 3P 1,200/1,600 AF ; IC 65 KA.</v>
          </cell>
          <cell r="E62">
            <v>200000</v>
          </cell>
          <cell r="F62">
            <v>0</v>
          </cell>
          <cell r="G62" t="str">
            <v>EA.</v>
          </cell>
        </row>
        <row r="63">
          <cell r="C63">
            <v>324</v>
          </cell>
          <cell r="D63" t="str">
            <v>-  ACB 3P 1,600/1,600 AF ; IC 65 KA.</v>
          </cell>
          <cell r="E63">
            <v>200000</v>
          </cell>
          <cell r="F63">
            <v>0</v>
          </cell>
          <cell r="G63" t="str">
            <v>EA.</v>
          </cell>
        </row>
        <row r="64">
          <cell r="C64">
            <v>325</v>
          </cell>
          <cell r="D64" t="str">
            <v>-  ACB 3P 1,600/2,000 AF ; IC 65 KA.</v>
          </cell>
          <cell r="E64">
            <v>240000</v>
          </cell>
          <cell r="F64">
            <v>0</v>
          </cell>
          <cell r="G64" t="str">
            <v>EA.</v>
          </cell>
        </row>
        <row r="65">
          <cell r="C65">
            <v>326</v>
          </cell>
          <cell r="D65" t="str">
            <v>-  ACB 3P 2,000/2,000 AF ; IC 65 KA.</v>
          </cell>
          <cell r="E65">
            <v>240000</v>
          </cell>
          <cell r="F65">
            <v>0</v>
          </cell>
          <cell r="G65" t="str">
            <v>EA.</v>
          </cell>
        </row>
        <row r="66">
          <cell r="C66">
            <v>327</v>
          </cell>
          <cell r="D66" t="str">
            <v>-  ACB 3P 2,000/2,500 AF ; IC 65 KA.</v>
          </cell>
          <cell r="E66">
            <v>300000</v>
          </cell>
          <cell r="F66">
            <v>0</v>
          </cell>
          <cell r="G66" t="str">
            <v>EA.</v>
          </cell>
        </row>
        <row r="67">
          <cell r="C67">
            <v>328</v>
          </cell>
          <cell r="D67" t="str">
            <v>-  ACB 3P 2,500/2,500 AF ; IC 65 KA.</v>
          </cell>
          <cell r="E67">
            <v>300000</v>
          </cell>
          <cell r="F67">
            <v>0</v>
          </cell>
          <cell r="G67" t="str">
            <v>EA.</v>
          </cell>
        </row>
        <row r="68">
          <cell r="C68">
            <v>329</v>
          </cell>
          <cell r="D68" t="str">
            <v>-  ACB 3P 2,500/3,000 AF ; IC 65 KA.</v>
          </cell>
          <cell r="E68">
            <v>340000</v>
          </cell>
          <cell r="F68">
            <v>0</v>
          </cell>
          <cell r="G68" t="str">
            <v>EA.</v>
          </cell>
        </row>
        <row r="69">
          <cell r="C69">
            <v>330</v>
          </cell>
          <cell r="D69" t="str">
            <v>-  ACB 3P 3,000/3,500 AF ; IC 65 KA.</v>
          </cell>
          <cell r="E69">
            <v>340000</v>
          </cell>
          <cell r="F69">
            <v>0</v>
          </cell>
          <cell r="G69" t="str">
            <v>EA.</v>
          </cell>
        </row>
        <row r="70">
          <cell r="C70">
            <v>331</v>
          </cell>
          <cell r="D70" t="str">
            <v>-  ACB 3P 3,500/4,000 AF ; IC 65 KA.</v>
          </cell>
          <cell r="E70">
            <v>440000</v>
          </cell>
          <cell r="F70">
            <v>0</v>
          </cell>
          <cell r="G70" t="str">
            <v>EA.</v>
          </cell>
        </row>
        <row r="71">
          <cell r="C71">
            <v>332</v>
          </cell>
          <cell r="D71" t="str">
            <v>-  ACB 3P 4,000/4,000 AF ; IC 65 KA.</v>
          </cell>
          <cell r="E71">
            <v>440000</v>
          </cell>
          <cell r="F71">
            <v>0</v>
          </cell>
          <cell r="G71" t="str">
            <v>EA.</v>
          </cell>
        </row>
        <row r="72">
          <cell r="C72">
            <v>333</v>
          </cell>
          <cell r="D72" t="str">
            <v>-  ACB 3P 4,000/5,000 AF ; IC 65 KA.</v>
          </cell>
          <cell r="E72">
            <v>1000000</v>
          </cell>
          <cell r="F72">
            <v>0</v>
          </cell>
          <cell r="G72" t="str">
            <v>EA.</v>
          </cell>
        </row>
        <row r="73">
          <cell r="C73">
            <v>334</v>
          </cell>
          <cell r="D73" t="str">
            <v>-  ACB 3P 5,000/5,000 AF ; IC 65 KA.</v>
          </cell>
          <cell r="E73">
            <v>1000000</v>
          </cell>
          <cell r="F73">
            <v>0</v>
          </cell>
          <cell r="G73" t="str">
            <v>EA.</v>
          </cell>
        </row>
        <row r="74">
          <cell r="C74">
            <v>335</v>
          </cell>
          <cell r="D74" t="str">
            <v>-  ACB 3P 5,000/6,300 AF ; IC 65 KA.</v>
          </cell>
          <cell r="E74">
            <v>1200000</v>
          </cell>
          <cell r="F74">
            <v>0</v>
          </cell>
          <cell r="G74" t="str">
            <v>EA.</v>
          </cell>
        </row>
        <row r="75">
          <cell r="C75">
            <v>336</v>
          </cell>
          <cell r="D75" t="str">
            <v>-  ACB 3P 6,300/6,300 AF ; IC 65 KA.</v>
          </cell>
          <cell r="E75">
            <v>1200000</v>
          </cell>
          <cell r="F75">
            <v>0</v>
          </cell>
          <cell r="G75" t="str">
            <v>EA.</v>
          </cell>
        </row>
        <row r="76">
          <cell r="C76">
            <v>316</v>
          </cell>
          <cell r="D76" t="str">
            <v>SPACE</v>
          </cell>
          <cell r="E76">
            <v>250000</v>
          </cell>
          <cell r="F76">
            <v>3000</v>
          </cell>
          <cell r="G76" t="str">
            <v>SET</v>
          </cell>
        </row>
        <row r="77">
          <cell r="C77">
            <v>4</v>
          </cell>
          <cell r="D77" t="str">
            <v>EARTH LEAKAGE CB</v>
          </cell>
          <cell r="E77">
            <v>32900</v>
          </cell>
          <cell r="F77">
            <v>1000</v>
          </cell>
          <cell r="G77" t="str">
            <v>SET</v>
          </cell>
        </row>
        <row r="78">
          <cell r="C78">
            <v>401</v>
          </cell>
          <cell r="D78" t="str">
            <v>-  RCD 1P 10 AT 10 mA. ; 5 KA.</v>
          </cell>
          <cell r="E78">
            <v>1500</v>
          </cell>
          <cell r="F78">
            <v>0</v>
          </cell>
          <cell r="G78" t="str">
            <v>EA.</v>
          </cell>
        </row>
        <row r="79">
          <cell r="C79">
            <v>402</v>
          </cell>
          <cell r="D79" t="str">
            <v>-  RCD 1P 16 AT 10 mA. ; 5 KA.</v>
          </cell>
          <cell r="E79">
            <v>1500</v>
          </cell>
          <cell r="F79">
            <v>0</v>
          </cell>
          <cell r="G79" t="str">
            <v>EA.</v>
          </cell>
        </row>
        <row r="80">
          <cell r="C80">
            <v>403</v>
          </cell>
          <cell r="D80" t="str">
            <v>-  RCD 1P 20 AT 10 mA. ; 5 KA.</v>
          </cell>
          <cell r="E80">
            <v>1500</v>
          </cell>
          <cell r="F80">
            <v>0</v>
          </cell>
          <cell r="G80" t="str">
            <v>EA.</v>
          </cell>
        </row>
        <row r="81">
          <cell r="C81">
            <v>404</v>
          </cell>
          <cell r="D81" t="str">
            <v>-  RCD 1P 32 AT 10 mA. ; 5 KA.</v>
          </cell>
          <cell r="E81">
            <v>1500</v>
          </cell>
          <cell r="F81">
            <v>0</v>
          </cell>
          <cell r="G81" t="str">
            <v>EA.</v>
          </cell>
        </row>
        <row r="82">
          <cell r="C82">
            <v>405</v>
          </cell>
          <cell r="D82" t="str">
            <v>-  RCD 1P 40 AT 10 mA. ; 10 KA.</v>
          </cell>
          <cell r="E82">
            <v>2400</v>
          </cell>
          <cell r="F82">
            <v>0</v>
          </cell>
          <cell r="G82" t="str">
            <v>EA.</v>
          </cell>
        </row>
        <row r="83">
          <cell r="C83">
            <v>406</v>
          </cell>
          <cell r="D83" t="str">
            <v>-  RCD 1P 16 AT 10 mA. ; 10 KA.</v>
          </cell>
          <cell r="E83">
            <v>2800</v>
          </cell>
          <cell r="F83">
            <v>0</v>
          </cell>
          <cell r="G83" t="str">
            <v>EA.</v>
          </cell>
        </row>
        <row r="84">
          <cell r="C84">
            <v>407</v>
          </cell>
          <cell r="D84" t="str">
            <v>-  RCD 1P 20 AT 10 mA. ; 10 KA.</v>
          </cell>
          <cell r="E84">
            <v>2800</v>
          </cell>
          <cell r="F84">
            <v>0</v>
          </cell>
          <cell r="G84" t="str">
            <v>EA.</v>
          </cell>
        </row>
        <row r="85">
          <cell r="C85">
            <v>408</v>
          </cell>
          <cell r="D85" t="str">
            <v>-  RCD 1P 32 AT 10 mA. ; 10 KA.</v>
          </cell>
          <cell r="E85">
            <v>2800</v>
          </cell>
          <cell r="F85">
            <v>0</v>
          </cell>
          <cell r="G85" t="str">
            <v>EA.</v>
          </cell>
        </row>
        <row r="86">
          <cell r="C86">
            <v>409</v>
          </cell>
          <cell r="D86" t="str">
            <v>-  RCD 1P 45 AT 10 mA. ; 10 KA.</v>
          </cell>
          <cell r="E86">
            <v>2800</v>
          </cell>
          <cell r="F86">
            <v>0</v>
          </cell>
          <cell r="G86" t="str">
            <v>EA.</v>
          </cell>
        </row>
        <row r="87">
          <cell r="C87">
            <v>410</v>
          </cell>
          <cell r="D87" t="str">
            <v>-  RCD 1P 63 AT 10 mA. ; 10 KA.</v>
          </cell>
          <cell r="E87">
            <v>2800</v>
          </cell>
          <cell r="F87">
            <v>0</v>
          </cell>
          <cell r="G87" t="str">
            <v>EA.</v>
          </cell>
        </row>
        <row r="88">
          <cell r="C88">
            <v>411</v>
          </cell>
          <cell r="D88" t="str">
            <v>-  RCD 4P 16 AT 10 mA. ; 5 KA.</v>
          </cell>
          <cell r="E88">
            <v>10000</v>
          </cell>
          <cell r="F88">
            <v>0</v>
          </cell>
          <cell r="G88" t="str">
            <v>EA.</v>
          </cell>
        </row>
        <row r="89">
          <cell r="C89">
            <v>412</v>
          </cell>
          <cell r="D89" t="str">
            <v>-  RCD 4P 20 AT 10 mA. ; 5 KA.</v>
          </cell>
          <cell r="E89">
            <v>10000</v>
          </cell>
          <cell r="F89">
            <v>0</v>
          </cell>
          <cell r="G89" t="str">
            <v>EA.</v>
          </cell>
        </row>
        <row r="90">
          <cell r="C90">
            <v>413</v>
          </cell>
          <cell r="D90" t="str">
            <v>-  RCD 4P 32 AT 10 mA. ; 5 KA.</v>
          </cell>
          <cell r="E90">
            <v>10000</v>
          </cell>
          <cell r="F90">
            <v>0</v>
          </cell>
          <cell r="G90" t="str">
            <v>EA.</v>
          </cell>
        </row>
        <row r="91">
          <cell r="C91">
            <v>414</v>
          </cell>
          <cell r="D91" t="str">
            <v>-  RCD 4P 40 AT 10 mA. ; 10 KA.</v>
          </cell>
          <cell r="E91">
            <v>10000</v>
          </cell>
          <cell r="F91">
            <v>0</v>
          </cell>
          <cell r="G91" t="str">
            <v>EA.</v>
          </cell>
        </row>
        <row r="92">
          <cell r="C92">
            <v>415</v>
          </cell>
          <cell r="D92" t="str">
            <v>-  RCD 4P 50 AT 10 mA. ; 10 KA.</v>
          </cell>
          <cell r="E92">
            <v>10000</v>
          </cell>
          <cell r="F92">
            <v>0</v>
          </cell>
          <cell r="G92" t="str">
            <v>EA.</v>
          </cell>
        </row>
        <row r="93">
          <cell r="C93">
            <v>416</v>
          </cell>
          <cell r="D93" t="str">
            <v>-  RCD 4P 63 AT 10 mA. ; 10 KA.</v>
          </cell>
          <cell r="E93">
            <v>10000</v>
          </cell>
          <cell r="F93">
            <v>0</v>
          </cell>
          <cell r="G93" t="str">
            <v>EA.</v>
          </cell>
        </row>
        <row r="94">
          <cell r="C94">
            <v>417</v>
          </cell>
          <cell r="D94" t="str">
            <v>-  RCD 4P 80 AT 10 mA. ; 10 KA.</v>
          </cell>
          <cell r="E94">
            <v>10000</v>
          </cell>
          <cell r="F94">
            <v>0</v>
          </cell>
          <cell r="G94" t="str">
            <v>EA.</v>
          </cell>
        </row>
        <row r="95">
          <cell r="C95">
            <v>418</v>
          </cell>
          <cell r="D95" t="str">
            <v>-  RCD 4P 100 AT 10 mA. ; 10 KA.</v>
          </cell>
          <cell r="E95">
            <v>10000</v>
          </cell>
          <cell r="F95">
            <v>0</v>
          </cell>
          <cell r="G95" t="str">
            <v>EA.</v>
          </cell>
        </row>
        <row r="96">
          <cell r="C96">
            <v>346</v>
          </cell>
          <cell r="D96" t="str">
            <v>SPACE</v>
          </cell>
          <cell r="E96">
            <v>24000</v>
          </cell>
          <cell r="F96">
            <v>500</v>
          </cell>
          <cell r="G96" t="str">
            <v>SET</v>
          </cell>
        </row>
        <row r="97">
          <cell r="C97">
            <v>5</v>
          </cell>
          <cell r="D97" t="str">
            <v>ACCESSORIES OF CB</v>
          </cell>
          <cell r="E97">
            <v>36000</v>
          </cell>
          <cell r="F97">
            <v>500</v>
          </cell>
          <cell r="G97" t="str">
            <v>SET</v>
          </cell>
        </row>
        <row r="98">
          <cell r="C98">
            <v>501</v>
          </cell>
          <cell r="D98" t="str">
            <v>-  GROUND FAULT RELAY</v>
          </cell>
          <cell r="E98">
            <v>12000</v>
          </cell>
          <cell r="F98">
            <v>0</v>
          </cell>
          <cell r="G98" t="str">
            <v>EA.</v>
          </cell>
        </row>
        <row r="99">
          <cell r="C99">
            <v>502</v>
          </cell>
          <cell r="D99" t="str">
            <v>-  SHUNT TRIP</v>
          </cell>
          <cell r="E99">
            <v>12000</v>
          </cell>
          <cell r="F99">
            <v>0</v>
          </cell>
          <cell r="G99" t="str">
            <v>EA.</v>
          </cell>
        </row>
        <row r="100">
          <cell r="C100">
            <v>503</v>
          </cell>
          <cell r="D100" t="str">
            <v>-  UNDER VOLTAGE RELAY</v>
          </cell>
          <cell r="E100">
            <v>6000</v>
          </cell>
          <cell r="F100">
            <v>0</v>
          </cell>
          <cell r="G100" t="str">
            <v>EA.</v>
          </cell>
        </row>
        <row r="101">
          <cell r="C101">
            <v>504</v>
          </cell>
          <cell r="D101" t="str">
            <v>-  PHASE SEQUENCE RELAY</v>
          </cell>
          <cell r="E101">
            <v>6000</v>
          </cell>
          <cell r="F101">
            <v>0</v>
          </cell>
          <cell r="G101" t="str">
            <v>EA.</v>
          </cell>
        </row>
        <row r="102">
          <cell r="C102">
            <v>505</v>
          </cell>
          <cell r="D102" t="str">
            <v>-  AUXILIARY SWITCHES</v>
          </cell>
          <cell r="E102">
            <v>3400</v>
          </cell>
          <cell r="F102">
            <v>0</v>
          </cell>
          <cell r="G102" t="str">
            <v>EA.</v>
          </cell>
        </row>
        <row r="103">
          <cell r="C103">
            <v>506</v>
          </cell>
          <cell r="D103" t="str">
            <v>-  SPRING CHARGING MOTOR</v>
          </cell>
          <cell r="E103">
            <v>30000</v>
          </cell>
          <cell r="F103">
            <v>0</v>
          </cell>
          <cell r="G103" t="str">
            <v>EA.</v>
          </cell>
        </row>
        <row r="104">
          <cell r="C104">
            <v>507</v>
          </cell>
          <cell r="D104" t="str">
            <v>-  KEY INTERLOCK</v>
          </cell>
          <cell r="E104">
            <v>15000</v>
          </cell>
          <cell r="F104">
            <v>0</v>
          </cell>
          <cell r="G104" t="str">
            <v>EA.</v>
          </cell>
        </row>
        <row r="105">
          <cell r="C105">
            <v>356</v>
          </cell>
          <cell r="D105" t="str">
            <v>SPACE</v>
          </cell>
          <cell r="E105">
            <v>3570</v>
          </cell>
          <cell r="F105">
            <v>100</v>
          </cell>
          <cell r="G105" t="str">
            <v>SET</v>
          </cell>
        </row>
        <row r="106">
          <cell r="C106">
            <v>6</v>
          </cell>
          <cell r="D106" t="str">
            <v>ATS</v>
          </cell>
          <cell r="E106">
            <v>2950</v>
          </cell>
          <cell r="F106">
            <v>100</v>
          </cell>
          <cell r="G106" t="str">
            <v>SET</v>
          </cell>
        </row>
        <row r="107">
          <cell r="C107">
            <v>601</v>
          </cell>
          <cell r="D107" t="str">
            <v>-  ATS 3P 100 AF 50 KA.</v>
          </cell>
          <cell r="E107">
            <v>87000</v>
          </cell>
          <cell r="F107">
            <v>0</v>
          </cell>
          <cell r="G107" t="str">
            <v>EA.</v>
          </cell>
        </row>
        <row r="108">
          <cell r="C108">
            <v>602</v>
          </cell>
          <cell r="D108" t="str">
            <v>-  ATS 3P 250 AF 35 KA.</v>
          </cell>
          <cell r="E108">
            <v>92000</v>
          </cell>
          <cell r="F108">
            <v>0</v>
          </cell>
          <cell r="G108" t="str">
            <v>EA.</v>
          </cell>
        </row>
        <row r="109">
          <cell r="C109">
            <v>603</v>
          </cell>
          <cell r="D109" t="str">
            <v>-  ATS 3P 250 AF 50 KA.</v>
          </cell>
          <cell r="E109">
            <v>102000</v>
          </cell>
          <cell r="F109">
            <v>0</v>
          </cell>
          <cell r="G109" t="str">
            <v>EA.</v>
          </cell>
        </row>
        <row r="110">
          <cell r="C110">
            <v>604</v>
          </cell>
          <cell r="D110" t="str">
            <v>-  ATS 3P 400 AF 35 KA.</v>
          </cell>
          <cell r="E110">
            <v>102000</v>
          </cell>
          <cell r="F110">
            <v>0</v>
          </cell>
          <cell r="G110" t="str">
            <v>EA.</v>
          </cell>
        </row>
        <row r="111">
          <cell r="C111">
            <v>605</v>
          </cell>
          <cell r="D111" t="str">
            <v>-  ATS 3P 600 AF 50 KA.</v>
          </cell>
          <cell r="E111">
            <v>130000</v>
          </cell>
          <cell r="F111">
            <v>0</v>
          </cell>
          <cell r="G111" t="str">
            <v>EA.</v>
          </cell>
        </row>
        <row r="112">
          <cell r="C112">
            <v>606</v>
          </cell>
          <cell r="D112" t="str">
            <v>-  ATS 3P 1,000 AF 50 KA.</v>
          </cell>
          <cell r="E112">
            <v>152000</v>
          </cell>
          <cell r="F112">
            <v>0</v>
          </cell>
          <cell r="G112" t="str">
            <v>EA.</v>
          </cell>
        </row>
        <row r="113">
          <cell r="C113">
            <v>607</v>
          </cell>
          <cell r="D113" t="str">
            <v>-  ATS 3P 1,600 AF 65 KA.</v>
          </cell>
          <cell r="E113">
            <v>467000</v>
          </cell>
          <cell r="F113">
            <v>0</v>
          </cell>
          <cell r="G113" t="str">
            <v>EA.</v>
          </cell>
        </row>
        <row r="114">
          <cell r="C114">
            <v>608</v>
          </cell>
          <cell r="D114" t="str">
            <v>-  ATS 3P 2,000 AF 65 KA.</v>
          </cell>
          <cell r="E114">
            <v>547000</v>
          </cell>
          <cell r="F114">
            <v>0</v>
          </cell>
          <cell r="G114" t="str">
            <v>EA.</v>
          </cell>
        </row>
        <row r="115">
          <cell r="C115">
            <v>609</v>
          </cell>
          <cell r="D115" t="str">
            <v>-  ATS 3P 2,500 AF 65 KA.</v>
          </cell>
          <cell r="E115">
            <v>667000</v>
          </cell>
          <cell r="F115">
            <v>0</v>
          </cell>
          <cell r="G115" t="str">
            <v>EA.</v>
          </cell>
        </row>
        <row r="116">
          <cell r="C116">
            <v>610</v>
          </cell>
          <cell r="D116" t="str">
            <v>-  ATS 3P 3,000 AF 65 KA.</v>
          </cell>
          <cell r="E116">
            <v>747000</v>
          </cell>
          <cell r="F116">
            <v>0</v>
          </cell>
          <cell r="G116" t="str">
            <v>EA.</v>
          </cell>
        </row>
        <row r="117">
          <cell r="D117" t="str">
            <v>SPACE</v>
          </cell>
        </row>
        <row r="118">
          <cell r="C118">
            <v>7</v>
          </cell>
          <cell r="D118" t="str">
            <v>PLUG IN CB</v>
          </cell>
        </row>
        <row r="119">
          <cell r="C119">
            <v>701</v>
          </cell>
          <cell r="D119" t="str">
            <v>-  CB 3P 100 AF 10 KA.  (PLUG-IN)</v>
          </cell>
          <cell r="E119">
            <v>10000</v>
          </cell>
          <cell r="F119">
            <v>500</v>
          </cell>
          <cell r="G119" t="str">
            <v>EA.</v>
          </cell>
        </row>
        <row r="120">
          <cell r="C120">
            <v>702</v>
          </cell>
          <cell r="D120" t="str">
            <v>-  CB 3P 100 AF 25 KA.  (PLUG-IN)</v>
          </cell>
          <cell r="E120">
            <v>11000</v>
          </cell>
          <cell r="F120">
            <v>500</v>
          </cell>
          <cell r="G120" t="str">
            <v>EA.</v>
          </cell>
        </row>
        <row r="121">
          <cell r="C121">
            <v>703</v>
          </cell>
          <cell r="D121" t="str">
            <v>-  CB 3P 100 AF 65 KA.  (PLUG-IN)</v>
          </cell>
          <cell r="E121">
            <v>14000</v>
          </cell>
          <cell r="F121">
            <v>500</v>
          </cell>
          <cell r="G121" t="str">
            <v>EA.</v>
          </cell>
        </row>
        <row r="122">
          <cell r="C122">
            <v>704</v>
          </cell>
          <cell r="D122" t="str">
            <v>-  CB 3P 250 AF 25 KA.  (PLUG-IN)</v>
          </cell>
          <cell r="E122">
            <v>15000</v>
          </cell>
          <cell r="F122">
            <v>500</v>
          </cell>
          <cell r="G122" t="str">
            <v>EA.</v>
          </cell>
        </row>
        <row r="123">
          <cell r="C123">
            <v>705</v>
          </cell>
          <cell r="D123" t="str">
            <v>-  CB 3P 250 AF 35 KA.  (PLUG-IN)</v>
          </cell>
          <cell r="E123">
            <v>16000</v>
          </cell>
          <cell r="F123">
            <v>500</v>
          </cell>
          <cell r="G123" t="str">
            <v>EA.</v>
          </cell>
        </row>
        <row r="124">
          <cell r="C124">
            <v>706</v>
          </cell>
          <cell r="D124" t="str">
            <v>-  CB 3P 250 AF 65 KA.  (PLUG-IN)</v>
          </cell>
          <cell r="E124">
            <v>22000</v>
          </cell>
          <cell r="F124">
            <v>500</v>
          </cell>
          <cell r="G124" t="str">
            <v>EA.</v>
          </cell>
        </row>
        <row r="125">
          <cell r="C125">
            <v>707</v>
          </cell>
          <cell r="D125" t="str">
            <v>-  CB 3P 400 AF 30 KA.  (PLUG-IN)</v>
          </cell>
          <cell r="E125">
            <v>38000</v>
          </cell>
          <cell r="F125">
            <v>500</v>
          </cell>
          <cell r="G125" t="str">
            <v>EA.</v>
          </cell>
        </row>
        <row r="126">
          <cell r="C126">
            <v>708</v>
          </cell>
          <cell r="D126" t="str">
            <v>-  CB 3P 400 AF 35 KA.  (PLUG-IN)</v>
          </cell>
          <cell r="E126">
            <v>40000</v>
          </cell>
          <cell r="F126">
            <v>500</v>
          </cell>
          <cell r="G126" t="str">
            <v>EA.</v>
          </cell>
        </row>
        <row r="127">
          <cell r="C127">
            <v>709</v>
          </cell>
          <cell r="D127" t="str">
            <v>-  CB 3P 600 AF 65 KA.  (PLUG-IN)</v>
          </cell>
          <cell r="E127">
            <v>120000</v>
          </cell>
          <cell r="F127">
            <v>600</v>
          </cell>
          <cell r="G127" t="str">
            <v>EA.</v>
          </cell>
        </row>
        <row r="128">
          <cell r="C128">
            <v>710</v>
          </cell>
          <cell r="D128" t="str">
            <v>-  CB 3P 800 AF 30 KA.  (PLUG-IN)</v>
          </cell>
          <cell r="E128">
            <v>92000</v>
          </cell>
          <cell r="F128">
            <v>600</v>
          </cell>
          <cell r="G128" t="str">
            <v>EA.</v>
          </cell>
        </row>
        <row r="129">
          <cell r="C129">
            <v>711</v>
          </cell>
          <cell r="D129" t="str">
            <v>-  CB 3P 800 AF 65 KA.  (PLUG-IN)</v>
          </cell>
          <cell r="E129">
            <v>94000</v>
          </cell>
          <cell r="F129">
            <v>600</v>
          </cell>
          <cell r="G129" t="str">
            <v>EA.</v>
          </cell>
        </row>
        <row r="130">
          <cell r="C130">
            <v>712</v>
          </cell>
          <cell r="D130" t="str">
            <v>-  CB 3P 1,000 AF 30 KA.  (PLUG-IN)</v>
          </cell>
          <cell r="E130">
            <v>100000</v>
          </cell>
          <cell r="F130">
            <v>600</v>
          </cell>
          <cell r="G130" t="str">
            <v>EA.</v>
          </cell>
        </row>
        <row r="131">
          <cell r="C131">
            <v>713</v>
          </cell>
          <cell r="D131" t="str">
            <v>-  CB 3P 1,00 AF 65 KA.  (PLUG-IN)</v>
          </cell>
          <cell r="E131">
            <v>120000</v>
          </cell>
          <cell r="F131">
            <v>600</v>
          </cell>
          <cell r="G131" t="str">
            <v>EA.</v>
          </cell>
        </row>
        <row r="132">
          <cell r="C132">
            <v>714</v>
          </cell>
          <cell r="D132" t="str">
            <v>-  CB 3P 1,600 AF 50 KA.  (PLUG-IN)</v>
          </cell>
          <cell r="E132">
            <v>160000</v>
          </cell>
          <cell r="F132">
            <v>600</v>
          </cell>
          <cell r="G132" t="str">
            <v>EA.</v>
          </cell>
        </row>
        <row r="133">
          <cell r="C133">
            <v>715</v>
          </cell>
          <cell r="D133" t="str">
            <v>-  CB 3P 1,600 AF 100 KA.  (PLUG-IN)</v>
          </cell>
          <cell r="E133">
            <v>170000</v>
          </cell>
          <cell r="F133">
            <v>600</v>
          </cell>
          <cell r="G133" t="str">
            <v>EA.</v>
          </cell>
        </row>
        <row r="134">
          <cell r="C134">
            <v>413</v>
          </cell>
          <cell r="D134" t="str">
            <v>SPACE</v>
          </cell>
          <cell r="E134">
            <v>4100</v>
          </cell>
          <cell r="F134">
            <v>200</v>
          </cell>
          <cell r="G134" t="str">
            <v>SET</v>
          </cell>
        </row>
        <row r="135">
          <cell r="C135">
            <v>8</v>
          </cell>
          <cell r="D135" t="str">
            <v>BUSDUCT</v>
          </cell>
          <cell r="E135">
            <v>2600</v>
          </cell>
          <cell r="F135">
            <v>200</v>
          </cell>
          <cell r="G135" t="str">
            <v>SET</v>
          </cell>
        </row>
        <row r="136">
          <cell r="C136">
            <v>415</v>
          </cell>
          <cell r="D136" t="str">
            <v>FEEDER BUSDUCT</v>
          </cell>
          <cell r="E136">
            <v>6350</v>
          </cell>
          <cell r="F136">
            <v>200</v>
          </cell>
          <cell r="G136" t="str">
            <v>SET</v>
          </cell>
        </row>
        <row r="137">
          <cell r="C137">
            <v>801</v>
          </cell>
          <cell r="D137" t="str">
            <v>-  AL. FEEDER BUSDUCT 800 A.</v>
          </cell>
          <cell r="E137">
            <v>10000</v>
          </cell>
          <cell r="F137">
            <v>500</v>
          </cell>
          <cell r="G137" t="str">
            <v>M.</v>
          </cell>
        </row>
        <row r="138">
          <cell r="C138">
            <v>802</v>
          </cell>
          <cell r="D138" t="str">
            <v>-  AL. FEEDER BUSDUCT 1,000 A.</v>
          </cell>
          <cell r="E138">
            <v>11000</v>
          </cell>
          <cell r="F138">
            <v>500</v>
          </cell>
          <cell r="G138" t="str">
            <v>M.</v>
          </cell>
        </row>
        <row r="139">
          <cell r="C139">
            <v>803</v>
          </cell>
          <cell r="D139" t="str">
            <v>-  AL. FEEDER BUSDUCT 1,200 A.</v>
          </cell>
          <cell r="E139">
            <v>12000</v>
          </cell>
          <cell r="F139">
            <v>700</v>
          </cell>
          <cell r="G139" t="str">
            <v>M.</v>
          </cell>
        </row>
        <row r="140">
          <cell r="C140">
            <v>804</v>
          </cell>
          <cell r="D140" t="str">
            <v>-  AL. FEEDER BUSDUCT 1,350 A.</v>
          </cell>
          <cell r="E140">
            <v>14000</v>
          </cell>
          <cell r="F140">
            <v>700</v>
          </cell>
          <cell r="G140" t="str">
            <v>M.</v>
          </cell>
        </row>
        <row r="141">
          <cell r="C141">
            <v>805</v>
          </cell>
          <cell r="D141" t="str">
            <v>-  AL. FEEDER BUSDUCT 1,600 A.</v>
          </cell>
          <cell r="E141">
            <v>15000</v>
          </cell>
          <cell r="F141">
            <v>800</v>
          </cell>
          <cell r="G141" t="str">
            <v>M.</v>
          </cell>
        </row>
        <row r="142">
          <cell r="C142">
            <v>806</v>
          </cell>
          <cell r="D142" t="str">
            <v>-  AL. FEEDER BUSDUCT 2,000 A.</v>
          </cell>
          <cell r="E142">
            <v>207000</v>
          </cell>
          <cell r="F142">
            <v>800</v>
          </cell>
          <cell r="G142" t="str">
            <v>M.</v>
          </cell>
        </row>
        <row r="143">
          <cell r="C143">
            <v>807</v>
          </cell>
          <cell r="D143" t="str">
            <v>-  AL. FEEDER BUSDUCT 2,500 A.</v>
          </cell>
          <cell r="E143">
            <v>23000</v>
          </cell>
          <cell r="F143">
            <v>1000</v>
          </cell>
          <cell r="G143" t="str">
            <v>M.</v>
          </cell>
        </row>
        <row r="144">
          <cell r="C144">
            <v>808</v>
          </cell>
          <cell r="D144" t="str">
            <v>-  AL. FEEDER BUSDUCT 3,000 A.</v>
          </cell>
          <cell r="E144">
            <v>27000</v>
          </cell>
          <cell r="F144">
            <v>1000</v>
          </cell>
          <cell r="G144" t="str">
            <v>M.</v>
          </cell>
        </row>
        <row r="145">
          <cell r="C145">
            <v>809</v>
          </cell>
          <cell r="D145" t="str">
            <v>-  AL. FEEDER BUSDUCT 4,000 A.</v>
          </cell>
          <cell r="E145">
            <v>34000</v>
          </cell>
          <cell r="F145">
            <v>1000</v>
          </cell>
          <cell r="G145" t="str">
            <v>M.</v>
          </cell>
        </row>
        <row r="146">
          <cell r="C146">
            <v>810</v>
          </cell>
          <cell r="D146" t="str">
            <v>-  CU. FEEDER BUSDUCT 800 A.</v>
          </cell>
          <cell r="E146">
            <v>14000</v>
          </cell>
          <cell r="F146">
            <v>500</v>
          </cell>
          <cell r="G146" t="str">
            <v>M.</v>
          </cell>
        </row>
        <row r="147">
          <cell r="C147">
            <v>811</v>
          </cell>
          <cell r="D147" t="str">
            <v>-  CU. FEEDER BUSDUCT 1,000 A.</v>
          </cell>
          <cell r="E147">
            <v>15000</v>
          </cell>
          <cell r="F147">
            <v>500</v>
          </cell>
          <cell r="G147" t="str">
            <v>M.</v>
          </cell>
        </row>
        <row r="148">
          <cell r="C148">
            <v>812</v>
          </cell>
          <cell r="D148" t="str">
            <v>-  CU. FEEDER BUSDUCT 1,200 A.</v>
          </cell>
          <cell r="E148">
            <v>18000</v>
          </cell>
          <cell r="F148">
            <v>700</v>
          </cell>
          <cell r="G148" t="str">
            <v>M.</v>
          </cell>
        </row>
        <row r="149">
          <cell r="C149">
            <v>813</v>
          </cell>
          <cell r="D149" t="str">
            <v>-  CU. FEEDER BUSDUCT 1,350 A.</v>
          </cell>
          <cell r="E149">
            <v>19000</v>
          </cell>
          <cell r="F149">
            <v>700</v>
          </cell>
          <cell r="G149" t="str">
            <v>M.</v>
          </cell>
        </row>
        <row r="150">
          <cell r="C150">
            <v>814</v>
          </cell>
          <cell r="D150" t="str">
            <v>-  CU. FEEDER BUSDUCT 1,600 A.</v>
          </cell>
          <cell r="E150">
            <v>21000</v>
          </cell>
          <cell r="F150">
            <v>800</v>
          </cell>
          <cell r="G150" t="str">
            <v>M.</v>
          </cell>
        </row>
        <row r="151">
          <cell r="C151">
            <v>815</v>
          </cell>
          <cell r="D151" t="str">
            <v>-  CU. FEEDER BUSDUCT 2,000 A.</v>
          </cell>
          <cell r="E151">
            <v>24000</v>
          </cell>
          <cell r="F151">
            <v>800</v>
          </cell>
          <cell r="G151" t="str">
            <v>M.</v>
          </cell>
        </row>
        <row r="152">
          <cell r="C152">
            <v>816</v>
          </cell>
          <cell r="D152" t="str">
            <v>-  CU. FEEDER BUSDUCT 2,500 A.</v>
          </cell>
          <cell r="E152">
            <v>34000</v>
          </cell>
          <cell r="F152">
            <v>1000</v>
          </cell>
          <cell r="G152" t="str">
            <v>M.</v>
          </cell>
        </row>
        <row r="153">
          <cell r="C153">
            <v>817</v>
          </cell>
          <cell r="D153" t="str">
            <v>-  CU. FEEDER BUSDUCT 3,000 A.</v>
          </cell>
          <cell r="E153">
            <v>40000</v>
          </cell>
          <cell r="F153">
            <v>1000</v>
          </cell>
          <cell r="G153" t="str">
            <v>M.</v>
          </cell>
        </row>
        <row r="154">
          <cell r="C154">
            <v>818</v>
          </cell>
          <cell r="D154" t="str">
            <v>-  CU. FEEDER BUSDUCT 4,000 A.</v>
          </cell>
          <cell r="E154">
            <v>50000</v>
          </cell>
          <cell r="F154">
            <v>1000</v>
          </cell>
          <cell r="G154" t="str">
            <v>M.</v>
          </cell>
        </row>
        <row r="155">
          <cell r="C155">
            <v>819</v>
          </cell>
          <cell r="D155" t="str">
            <v>-  CU. FEEDER BUSDUCT 5,000 A.</v>
          </cell>
          <cell r="E155">
            <v>60000</v>
          </cell>
          <cell r="F155">
            <v>1000</v>
          </cell>
          <cell r="G155" t="str">
            <v>M.</v>
          </cell>
        </row>
        <row r="156">
          <cell r="C156">
            <v>444</v>
          </cell>
          <cell r="D156" t="str">
            <v>SPACE</v>
          </cell>
          <cell r="E156">
            <v>0</v>
          </cell>
          <cell r="F156">
            <v>250</v>
          </cell>
          <cell r="G156" t="str">
            <v>SET</v>
          </cell>
        </row>
        <row r="157">
          <cell r="C157">
            <v>445</v>
          </cell>
          <cell r="D157" t="str">
            <v>PLUG-IN BUSDUCT</v>
          </cell>
          <cell r="E157">
            <v>0</v>
          </cell>
          <cell r="F157">
            <v>250</v>
          </cell>
          <cell r="G157" t="str">
            <v>SET</v>
          </cell>
        </row>
        <row r="158">
          <cell r="C158">
            <v>821</v>
          </cell>
          <cell r="D158" t="str">
            <v>-  AL. PLUG-IN BUSDUCT 225 A.</v>
          </cell>
          <cell r="E158">
            <v>8000</v>
          </cell>
          <cell r="F158">
            <v>500</v>
          </cell>
          <cell r="G158" t="str">
            <v>M.</v>
          </cell>
        </row>
        <row r="159">
          <cell r="C159">
            <v>822</v>
          </cell>
          <cell r="D159" t="str">
            <v>-  AL. PLUG-IN BUSDUCT 400 A.</v>
          </cell>
          <cell r="E159">
            <v>8800</v>
          </cell>
          <cell r="F159">
            <v>500</v>
          </cell>
          <cell r="G159" t="str">
            <v>M.</v>
          </cell>
        </row>
        <row r="160">
          <cell r="C160">
            <v>823</v>
          </cell>
          <cell r="D160" t="str">
            <v>-  AL. PLUG-IN BUSDUCT 600 A.</v>
          </cell>
          <cell r="E160">
            <v>10000</v>
          </cell>
          <cell r="F160">
            <v>500</v>
          </cell>
          <cell r="G160" t="str">
            <v>M.</v>
          </cell>
        </row>
        <row r="161">
          <cell r="C161">
            <v>824</v>
          </cell>
          <cell r="D161" t="str">
            <v>-  AL. PLUG-IN BUSDUCT 800 A.</v>
          </cell>
          <cell r="E161">
            <v>14000</v>
          </cell>
          <cell r="F161">
            <v>500</v>
          </cell>
          <cell r="G161" t="str">
            <v>M.</v>
          </cell>
        </row>
        <row r="162">
          <cell r="C162">
            <v>825</v>
          </cell>
          <cell r="D162" t="str">
            <v>-  AL. PLUG-IN BUSDUCT 1,000 A.</v>
          </cell>
          <cell r="E162">
            <v>14800</v>
          </cell>
          <cell r="F162">
            <v>500</v>
          </cell>
          <cell r="G162" t="str">
            <v>M.</v>
          </cell>
        </row>
        <row r="163">
          <cell r="C163">
            <v>826</v>
          </cell>
          <cell r="D163" t="str">
            <v>-  AL. PLUG-IN BUSDUCT 1,200 A.</v>
          </cell>
          <cell r="E163">
            <v>15500</v>
          </cell>
          <cell r="F163">
            <v>700</v>
          </cell>
          <cell r="G163" t="str">
            <v>M.</v>
          </cell>
        </row>
        <row r="164">
          <cell r="C164">
            <v>827</v>
          </cell>
          <cell r="D164" t="str">
            <v>-  AL. PLUG-IN BUSDUCT 1,350 A.</v>
          </cell>
          <cell r="E164">
            <v>17000</v>
          </cell>
          <cell r="F164">
            <v>700</v>
          </cell>
          <cell r="G164" t="str">
            <v>M.</v>
          </cell>
        </row>
        <row r="165">
          <cell r="C165">
            <v>828</v>
          </cell>
          <cell r="D165" t="str">
            <v>-  AL. PLUG-IN BUSDUCT 1,600 A.</v>
          </cell>
          <cell r="E165">
            <v>18000</v>
          </cell>
          <cell r="F165">
            <v>800</v>
          </cell>
          <cell r="G165" t="str">
            <v>M.</v>
          </cell>
        </row>
        <row r="166">
          <cell r="C166">
            <v>829</v>
          </cell>
          <cell r="D166" t="str">
            <v>-  AL. PLUG-IN BUSDUCT 2,000 A.</v>
          </cell>
          <cell r="E166">
            <v>28000</v>
          </cell>
          <cell r="F166">
            <v>800</v>
          </cell>
          <cell r="G166" t="str">
            <v>M.</v>
          </cell>
        </row>
        <row r="167">
          <cell r="C167">
            <v>830</v>
          </cell>
          <cell r="D167" t="str">
            <v>-  AL. PLUG-IN BUSDUCT 2,500 A.</v>
          </cell>
          <cell r="E167">
            <v>30000</v>
          </cell>
          <cell r="F167">
            <v>1000</v>
          </cell>
          <cell r="G167" t="str">
            <v>M.</v>
          </cell>
        </row>
        <row r="168">
          <cell r="C168">
            <v>831</v>
          </cell>
          <cell r="D168" t="str">
            <v>-  AL. PLUG-IN BUSDUCT 3,000 A.</v>
          </cell>
          <cell r="E168">
            <v>37000</v>
          </cell>
          <cell r="F168">
            <v>1000</v>
          </cell>
          <cell r="G168" t="str">
            <v>M.</v>
          </cell>
        </row>
        <row r="169">
          <cell r="C169">
            <v>832</v>
          </cell>
          <cell r="D169" t="str">
            <v>-  AL. PLUG-IN BUSDUCT 4,000 A.</v>
          </cell>
          <cell r="E169">
            <v>44000</v>
          </cell>
          <cell r="F169">
            <v>1000</v>
          </cell>
          <cell r="G169" t="str">
            <v>M.</v>
          </cell>
        </row>
        <row r="170">
          <cell r="C170">
            <v>833</v>
          </cell>
          <cell r="D170" t="str">
            <v>-  CU. PLUG-IN BUSDUCT 225 A.</v>
          </cell>
          <cell r="E170">
            <v>10000</v>
          </cell>
          <cell r="F170">
            <v>500</v>
          </cell>
          <cell r="G170" t="str">
            <v>M.</v>
          </cell>
        </row>
        <row r="171">
          <cell r="C171">
            <v>834</v>
          </cell>
          <cell r="D171" t="str">
            <v>-  CU PLUG-IN BUSDUCT 400 A.</v>
          </cell>
          <cell r="E171">
            <v>11000</v>
          </cell>
          <cell r="F171">
            <v>500</v>
          </cell>
          <cell r="G171" t="str">
            <v>M.</v>
          </cell>
        </row>
        <row r="172">
          <cell r="C172">
            <v>835</v>
          </cell>
          <cell r="D172" t="str">
            <v>-  CU. PLUG-IN BUSDUCT 600 A.</v>
          </cell>
          <cell r="E172">
            <v>12000</v>
          </cell>
          <cell r="F172">
            <v>500</v>
          </cell>
          <cell r="G172" t="str">
            <v>M.</v>
          </cell>
        </row>
        <row r="173">
          <cell r="C173">
            <v>836</v>
          </cell>
          <cell r="D173" t="str">
            <v>-  CU. PLUG-IN BUSDUCT 800 A.</v>
          </cell>
          <cell r="E173">
            <v>18000</v>
          </cell>
          <cell r="F173">
            <v>500</v>
          </cell>
          <cell r="G173" t="str">
            <v>M.</v>
          </cell>
        </row>
        <row r="174">
          <cell r="C174">
            <v>837</v>
          </cell>
          <cell r="D174" t="str">
            <v>-  CU. PLUG-IN BUSDUCT 1,000 A.</v>
          </cell>
          <cell r="E174">
            <v>19300</v>
          </cell>
          <cell r="F174">
            <v>500</v>
          </cell>
          <cell r="G174" t="str">
            <v>M.</v>
          </cell>
        </row>
        <row r="175">
          <cell r="C175">
            <v>838</v>
          </cell>
          <cell r="D175" t="str">
            <v>-  CU. PLUG-IN BUSDUCT 1,200 A.</v>
          </cell>
          <cell r="E175">
            <v>22000</v>
          </cell>
          <cell r="F175">
            <v>700</v>
          </cell>
          <cell r="G175" t="str">
            <v>M.</v>
          </cell>
        </row>
        <row r="176">
          <cell r="C176">
            <v>839</v>
          </cell>
          <cell r="D176" t="str">
            <v>-  CU. PLUG-IN BUSDUCT 1,350 A.</v>
          </cell>
          <cell r="E176">
            <v>23000</v>
          </cell>
          <cell r="F176">
            <v>700</v>
          </cell>
          <cell r="G176" t="str">
            <v>M.</v>
          </cell>
        </row>
        <row r="177">
          <cell r="C177">
            <v>840</v>
          </cell>
          <cell r="D177" t="str">
            <v>-  CU. PLUG-IN BUSDUCT 1,600 A.</v>
          </cell>
          <cell r="E177">
            <v>25000</v>
          </cell>
          <cell r="F177">
            <v>800</v>
          </cell>
          <cell r="G177" t="str">
            <v>M.</v>
          </cell>
        </row>
        <row r="178">
          <cell r="C178">
            <v>841</v>
          </cell>
          <cell r="D178" t="str">
            <v>-  CU. PLUG-IN BUSDUCT 2,000 A.</v>
          </cell>
          <cell r="E178">
            <v>28000</v>
          </cell>
          <cell r="F178">
            <v>800</v>
          </cell>
          <cell r="G178" t="str">
            <v>M.</v>
          </cell>
        </row>
        <row r="179">
          <cell r="C179">
            <v>842</v>
          </cell>
          <cell r="D179" t="str">
            <v>-  CU. PLUG-IN BUSDUCT 2,500 A.</v>
          </cell>
          <cell r="E179">
            <v>44000</v>
          </cell>
          <cell r="F179">
            <v>1000</v>
          </cell>
          <cell r="G179" t="str">
            <v>M.</v>
          </cell>
        </row>
        <row r="180">
          <cell r="C180">
            <v>843</v>
          </cell>
          <cell r="D180" t="str">
            <v>-  CU. PLUG-IN BUSDUCT 3,000 A.</v>
          </cell>
          <cell r="E180">
            <v>50000</v>
          </cell>
          <cell r="F180">
            <v>1000</v>
          </cell>
          <cell r="G180" t="str">
            <v>M.</v>
          </cell>
        </row>
        <row r="181">
          <cell r="C181">
            <v>844</v>
          </cell>
          <cell r="D181" t="str">
            <v>-  CU. PLUG-IN BUSDUCT 4,000 A.</v>
          </cell>
          <cell r="E181">
            <v>67000</v>
          </cell>
          <cell r="F181">
            <v>1000</v>
          </cell>
          <cell r="G181" t="str">
            <v>M.</v>
          </cell>
        </row>
        <row r="182">
          <cell r="C182">
            <v>845</v>
          </cell>
          <cell r="D182" t="str">
            <v>-  CU. PLUG-IN BUSDUCT 5,000 A.</v>
          </cell>
          <cell r="E182">
            <v>74000</v>
          </cell>
          <cell r="F182">
            <v>1000</v>
          </cell>
          <cell r="G182" t="str">
            <v>M.</v>
          </cell>
        </row>
        <row r="183">
          <cell r="C183">
            <v>527</v>
          </cell>
          <cell r="D183" t="str">
            <v>SPACE</v>
          </cell>
          <cell r="E183">
            <v>20000</v>
          </cell>
          <cell r="F183">
            <v>10000</v>
          </cell>
          <cell r="G183" t="str">
            <v>SET</v>
          </cell>
        </row>
        <row r="184">
          <cell r="C184">
            <v>528</v>
          </cell>
          <cell r="D184" t="str">
            <v>RISER BUSDUCT</v>
          </cell>
          <cell r="E184">
            <v>85000</v>
          </cell>
          <cell r="F184">
            <v>15000</v>
          </cell>
          <cell r="G184" t="str">
            <v>SET</v>
          </cell>
        </row>
        <row r="185">
          <cell r="C185">
            <v>851</v>
          </cell>
          <cell r="D185" t="str">
            <v>-  AL. RISER BUSDUCT 800 A.</v>
          </cell>
          <cell r="E185">
            <v>13000</v>
          </cell>
          <cell r="F185">
            <v>500</v>
          </cell>
          <cell r="G185" t="str">
            <v>M.</v>
          </cell>
        </row>
        <row r="186">
          <cell r="C186">
            <v>852</v>
          </cell>
          <cell r="D186" t="str">
            <v>-  AL. RISER BUSDUCT 1,000 A.</v>
          </cell>
          <cell r="E186">
            <v>14000</v>
          </cell>
          <cell r="F186">
            <v>500</v>
          </cell>
          <cell r="G186" t="str">
            <v>M.</v>
          </cell>
        </row>
        <row r="187">
          <cell r="C187">
            <v>853</v>
          </cell>
          <cell r="D187" t="str">
            <v>-  AL. RISER BUSDUCT 1,200 A.</v>
          </cell>
          <cell r="E187">
            <v>14000</v>
          </cell>
          <cell r="F187">
            <v>700</v>
          </cell>
          <cell r="G187" t="str">
            <v>M.</v>
          </cell>
        </row>
        <row r="188">
          <cell r="C188">
            <v>854</v>
          </cell>
          <cell r="D188" t="str">
            <v>-  AL. RISER BUSDUCT 1,350 A.</v>
          </cell>
          <cell r="E188">
            <v>15000</v>
          </cell>
          <cell r="F188">
            <v>700</v>
          </cell>
          <cell r="G188" t="str">
            <v>M.</v>
          </cell>
        </row>
        <row r="189">
          <cell r="C189">
            <v>855</v>
          </cell>
          <cell r="D189" t="str">
            <v>-  AL. RISER BUSDUCT 1,600 A.</v>
          </cell>
          <cell r="E189">
            <v>16000</v>
          </cell>
          <cell r="F189">
            <v>800</v>
          </cell>
          <cell r="G189" t="str">
            <v>M.</v>
          </cell>
        </row>
        <row r="190">
          <cell r="C190">
            <v>856</v>
          </cell>
          <cell r="D190" t="str">
            <v>-  AL. RISER BUSDUCT 2,000 A.</v>
          </cell>
          <cell r="E190">
            <v>25000</v>
          </cell>
          <cell r="F190">
            <v>800</v>
          </cell>
          <cell r="G190" t="str">
            <v>M.</v>
          </cell>
        </row>
        <row r="191">
          <cell r="C191">
            <v>857</v>
          </cell>
          <cell r="D191" t="str">
            <v>-  AL. RISER BUSDUCT 2,500 A.</v>
          </cell>
          <cell r="E191">
            <v>26600</v>
          </cell>
          <cell r="F191">
            <v>1000</v>
          </cell>
          <cell r="G191" t="str">
            <v>M.</v>
          </cell>
        </row>
        <row r="192">
          <cell r="C192">
            <v>858</v>
          </cell>
          <cell r="D192" t="str">
            <v>-  AL. RISER BUSDUCT 3,000 A.</v>
          </cell>
          <cell r="E192">
            <v>34000</v>
          </cell>
          <cell r="F192">
            <v>1000</v>
          </cell>
          <cell r="G192" t="str">
            <v>M.</v>
          </cell>
        </row>
        <row r="193">
          <cell r="C193">
            <v>859</v>
          </cell>
          <cell r="D193" t="str">
            <v>-  AL. RISER BUSDUCT 4,000 A.</v>
          </cell>
          <cell r="E193">
            <v>40000</v>
          </cell>
          <cell r="F193">
            <v>1000</v>
          </cell>
          <cell r="G193" t="str">
            <v>M.</v>
          </cell>
        </row>
        <row r="194">
          <cell r="C194">
            <v>860</v>
          </cell>
          <cell r="D194" t="str">
            <v>-  CU. RISER BUSDUCT 800 A.</v>
          </cell>
          <cell r="E194">
            <v>16000</v>
          </cell>
          <cell r="F194">
            <v>500</v>
          </cell>
          <cell r="G194" t="str">
            <v>M.</v>
          </cell>
        </row>
        <row r="195">
          <cell r="C195">
            <v>861</v>
          </cell>
          <cell r="D195" t="str">
            <v>-  CU. RISER BUSDUCT 1,000 A.</v>
          </cell>
          <cell r="E195">
            <v>17300</v>
          </cell>
          <cell r="F195">
            <v>500</v>
          </cell>
          <cell r="G195" t="str">
            <v>M.</v>
          </cell>
        </row>
        <row r="196">
          <cell r="C196">
            <v>862</v>
          </cell>
          <cell r="D196" t="str">
            <v>-  CU. RISER BUSDUCT 1,200 A.</v>
          </cell>
          <cell r="E196">
            <v>19300</v>
          </cell>
          <cell r="F196">
            <v>700</v>
          </cell>
          <cell r="G196" t="str">
            <v>M.</v>
          </cell>
        </row>
        <row r="197">
          <cell r="C197">
            <v>863</v>
          </cell>
          <cell r="D197" t="str">
            <v>-  CU. RISER BUSDUCT 1,350 A.</v>
          </cell>
          <cell r="E197">
            <v>21000</v>
          </cell>
          <cell r="F197">
            <v>700</v>
          </cell>
          <cell r="G197" t="str">
            <v>M.</v>
          </cell>
        </row>
        <row r="198">
          <cell r="C198">
            <v>864</v>
          </cell>
          <cell r="D198" t="str">
            <v>-  CU. RISER BUSDUCT 1,600 A.</v>
          </cell>
          <cell r="E198">
            <v>22000</v>
          </cell>
          <cell r="F198">
            <v>800</v>
          </cell>
          <cell r="G198" t="str">
            <v>M.</v>
          </cell>
        </row>
        <row r="199">
          <cell r="C199">
            <v>865</v>
          </cell>
          <cell r="D199" t="str">
            <v>-  CU. RISER BUSDUCT 2,000 A.</v>
          </cell>
          <cell r="E199">
            <v>26000</v>
          </cell>
          <cell r="F199">
            <v>800</v>
          </cell>
          <cell r="G199" t="str">
            <v>M.</v>
          </cell>
        </row>
        <row r="200">
          <cell r="C200">
            <v>866</v>
          </cell>
          <cell r="D200" t="str">
            <v>-  CU. RISER BUSDUCT 2,500 A.</v>
          </cell>
          <cell r="E200">
            <v>40000</v>
          </cell>
          <cell r="F200">
            <v>1000</v>
          </cell>
          <cell r="G200" t="str">
            <v>M.</v>
          </cell>
        </row>
        <row r="201">
          <cell r="C201">
            <v>867</v>
          </cell>
          <cell r="D201" t="str">
            <v>-  CU. RISER BUSDUCT 3,000 A.</v>
          </cell>
          <cell r="E201">
            <v>46600</v>
          </cell>
          <cell r="F201">
            <v>1000</v>
          </cell>
          <cell r="G201" t="str">
            <v>M.</v>
          </cell>
        </row>
        <row r="202">
          <cell r="C202">
            <v>868</v>
          </cell>
          <cell r="D202" t="str">
            <v>-  CU. RISER BUSDUCT 4,000 A.</v>
          </cell>
          <cell r="E202">
            <v>60000</v>
          </cell>
          <cell r="F202">
            <v>1000</v>
          </cell>
          <cell r="G202" t="str">
            <v>M.</v>
          </cell>
        </row>
        <row r="203">
          <cell r="C203">
            <v>869</v>
          </cell>
          <cell r="D203" t="str">
            <v>-  CU. RISER BUSDUCT 5,000 A.</v>
          </cell>
          <cell r="E203">
            <v>67000</v>
          </cell>
          <cell r="F203">
            <v>1000</v>
          </cell>
          <cell r="G203" t="str">
            <v>M.</v>
          </cell>
        </row>
        <row r="204">
          <cell r="D204" t="str">
            <v>SPACE</v>
          </cell>
        </row>
        <row r="205">
          <cell r="D205" t="str">
            <v>OUTDOOR BUSDUCT</v>
          </cell>
        </row>
        <row r="206">
          <cell r="C206">
            <v>871</v>
          </cell>
          <cell r="D206" t="str">
            <v>-  AL. BUSDUCT (OUTDOOR) 800 A.</v>
          </cell>
          <cell r="E206">
            <v>18000</v>
          </cell>
          <cell r="F206">
            <v>500</v>
          </cell>
          <cell r="G206" t="str">
            <v>M.</v>
          </cell>
        </row>
        <row r="207">
          <cell r="C207">
            <v>872</v>
          </cell>
          <cell r="D207" t="str">
            <v>-  AL. BUSDUCT (OUTDOOR) 1,000 A.</v>
          </cell>
          <cell r="E207">
            <v>20000</v>
          </cell>
          <cell r="F207">
            <v>500</v>
          </cell>
          <cell r="G207" t="str">
            <v>M.</v>
          </cell>
        </row>
        <row r="208">
          <cell r="C208">
            <v>873</v>
          </cell>
          <cell r="D208" t="str">
            <v>-  AL. BUSDUCT (OUTDOOR) 1,200 A.</v>
          </cell>
          <cell r="E208">
            <v>21000</v>
          </cell>
          <cell r="F208">
            <v>700</v>
          </cell>
          <cell r="G208" t="str">
            <v>M.</v>
          </cell>
        </row>
        <row r="209">
          <cell r="C209">
            <v>874</v>
          </cell>
          <cell r="D209" t="str">
            <v>-  AL. BUSDUCT (OUTDOOR) 1,350 A.</v>
          </cell>
          <cell r="E209">
            <v>22000</v>
          </cell>
          <cell r="F209">
            <v>700</v>
          </cell>
          <cell r="G209" t="str">
            <v>M.</v>
          </cell>
        </row>
        <row r="210">
          <cell r="C210">
            <v>875</v>
          </cell>
          <cell r="D210" t="str">
            <v>-  AL. BUSDUCT (OUTDOOR) 1,600 A.</v>
          </cell>
          <cell r="E210">
            <v>24000</v>
          </cell>
          <cell r="F210">
            <v>800</v>
          </cell>
          <cell r="G210" t="str">
            <v>M.</v>
          </cell>
        </row>
        <row r="211">
          <cell r="C211">
            <v>876</v>
          </cell>
          <cell r="D211" t="str">
            <v>-  AL. BUSDUCT (OUTDOOR) 2,000 A.</v>
          </cell>
          <cell r="E211">
            <v>30000</v>
          </cell>
          <cell r="F211">
            <v>800</v>
          </cell>
          <cell r="G211" t="str">
            <v>M.</v>
          </cell>
        </row>
        <row r="212">
          <cell r="C212">
            <v>877</v>
          </cell>
          <cell r="D212" t="str">
            <v>-  AL. BUSDUCT (OUTDOOR) 2,500 A.</v>
          </cell>
          <cell r="E212">
            <v>33000</v>
          </cell>
          <cell r="F212">
            <v>1000</v>
          </cell>
          <cell r="G212" t="str">
            <v>M.</v>
          </cell>
        </row>
        <row r="213">
          <cell r="C213">
            <v>878</v>
          </cell>
          <cell r="D213" t="str">
            <v>-  AL. BUSDUCT (OUTDOOR) 3,000 A.</v>
          </cell>
          <cell r="E213">
            <v>40000</v>
          </cell>
          <cell r="F213">
            <v>1000</v>
          </cell>
          <cell r="G213" t="str">
            <v>M.</v>
          </cell>
        </row>
        <row r="214">
          <cell r="C214">
            <v>879</v>
          </cell>
          <cell r="D214" t="str">
            <v>-  AL. BUSDUCT (OUTDOOR) 4,000 A.</v>
          </cell>
          <cell r="E214">
            <v>53000</v>
          </cell>
          <cell r="F214">
            <v>1000</v>
          </cell>
          <cell r="G214" t="str">
            <v>M.</v>
          </cell>
        </row>
        <row r="215">
          <cell r="C215">
            <v>880</v>
          </cell>
          <cell r="D215" t="str">
            <v>-  CU BUSDUCT (OUTDOOR) 800 A.</v>
          </cell>
          <cell r="E215">
            <v>22000</v>
          </cell>
          <cell r="F215">
            <v>500</v>
          </cell>
          <cell r="G215" t="str">
            <v>M.</v>
          </cell>
        </row>
        <row r="216">
          <cell r="C216">
            <v>881</v>
          </cell>
          <cell r="D216" t="str">
            <v>-  CU. BUSDUCT (OUTDOOR) 1,000 A.</v>
          </cell>
          <cell r="E216">
            <v>24000</v>
          </cell>
          <cell r="F216">
            <v>500</v>
          </cell>
          <cell r="G216" t="str">
            <v>M.</v>
          </cell>
        </row>
        <row r="217">
          <cell r="C217">
            <v>882</v>
          </cell>
          <cell r="D217" t="str">
            <v>-  CU. BUSDUCT (OUTDOOR) 1,200 A.</v>
          </cell>
          <cell r="E217">
            <v>28000</v>
          </cell>
          <cell r="F217">
            <v>700</v>
          </cell>
          <cell r="G217" t="str">
            <v>M.</v>
          </cell>
        </row>
        <row r="218">
          <cell r="C218">
            <v>883</v>
          </cell>
          <cell r="D218" t="str">
            <v>-  CU. BUSDUCT (OUTDOOR) 1,350 A.</v>
          </cell>
          <cell r="E218">
            <v>30000</v>
          </cell>
          <cell r="F218">
            <v>700</v>
          </cell>
          <cell r="G218" t="str">
            <v>M.</v>
          </cell>
        </row>
        <row r="219">
          <cell r="C219">
            <v>884</v>
          </cell>
          <cell r="D219" t="str">
            <v>-  CU. BUSDUCT (OUTDOOR) 1,600 A.</v>
          </cell>
          <cell r="E219">
            <v>32000</v>
          </cell>
          <cell r="F219">
            <v>800</v>
          </cell>
          <cell r="G219" t="str">
            <v>M.</v>
          </cell>
        </row>
        <row r="220">
          <cell r="C220">
            <v>885</v>
          </cell>
          <cell r="D220" t="str">
            <v>-  CU. BUSDUCT (OUTDOOR) 2,000 A.</v>
          </cell>
          <cell r="E220">
            <v>33000</v>
          </cell>
          <cell r="F220">
            <v>800</v>
          </cell>
          <cell r="G220" t="str">
            <v>M.</v>
          </cell>
        </row>
        <row r="221">
          <cell r="C221">
            <v>886</v>
          </cell>
          <cell r="D221" t="str">
            <v>-  CU. BUSDUCT (OUTDOOR) 2,500 A.</v>
          </cell>
          <cell r="E221">
            <v>50000</v>
          </cell>
          <cell r="F221">
            <v>1000</v>
          </cell>
          <cell r="G221" t="str">
            <v>M.</v>
          </cell>
        </row>
        <row r="222">
          <cell r="C222">
            <v>887</v>
          </cell>
          <cell r="D222" t="str">
            <v>-  CU. BUSDUCT (OUTDOOR) 3,000 A.</v>
          </cell>
          <cell r="E222">
            <v>58000</v>
          </cell>
          <cell r="F222">
            <v>1000</v>
          </cell>
          <cell r="G222" t="str">
            <v>M.</v>
          </cell>
        </row>
        <row r="223">
          <cell r="C223">
            <v>888</v>
          </cell>
          <cell r="D223" t="str">
            <v>-  CU. BUSDUCT (OUTDOOR) 4,000 A.</v>
          </cell>
          <cell r="E223">
            <v>67000</v>
          </cell>
          <cell r="F223">
            <v>1000</v>
          </cell>
          <cell r="G223" t="str">
            <v>M.</v>
          </cell>
        </row>
        <row r="224">
          <cell r="C224">
            <v>889</v>
          </cell>
          <cell r="D224" t="str">
            <v>-  CU. BUSDUCT (OUTDOOR) 5,000 A.</v>
          </cell>
          <cell r="E224">
            <v>80000</v>
          </cell>
          <cell r="F224">
            <v>1000</v>
          </cell>
          <cell r="G224" t="str">
            <v>M.</v>
          </cell>
        </row>
        <row r="225">
          <cell r="D225" t="str">
            <v>SPACE</v>
          </cell>
        </row>
      </sheetData>
      <sheetData sheetId="3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C5" t="str">
            <v/>
          </cell>
          <cell r="D5" t="str">
            <v>LIGHTING FIXTURE ,SWITCH, RECEPTACLE,</v>
          </cell>
        </row>
        <row r="6">
          <cell r="C6">
            <v>1</v>
          </cell>
          <cell r="D6" t="str">
            <v>DIMMER AND ACCESSORIES</v>
          </cell>
        </row>
        <row r="7">
          <cell r="C7">
            <v>1</v>
          </cell>
          <cell r="D7" t="str">
            <v>SWITCH AND RECEPTACLE</v>
          </cell>
          <cell r="E7">
            <v>1200</v>
          </cell>
          <cell r="F7">
            <v>0</v>
          </cell>
          <cell r="G7" t="str">
            <v>EA.</v>
          </cell>
        </row>
        <row r="8">
          <cell r="C8">
            <v>101</v>
          </cell>
          <cell r="D8" t="str">
            <v>-  1-WAY SWITCH, PLASTIC  PLATE</v>
          </cell>
          <cell r="E8">
            <v>75</v>
          </cell>
          <cell r="F8">
            <v>50</v>
          </cell>
          <cell r="G8" t="str">
            <v>SET</v>
          </cell>
        </row>
        <row r="9">
          <cell r="C9">
            <v>102</v>
          </cell>
          <cell r="D9" t="str">
            <v>-  1-WAY SWITCH, ALUMINIUM  PLATE</v>
          </cell>
          <cell r="E9">
            <v>105</v>
          </cell>
          <cell r="F9">
            <v>50</v>
          </cell>
          <cell r="G9" t="str">
            <v>SET</v>
          </cell>
        </row>
        <row r="10">
          <cell r="C10">
            <v>103</v>
          </cell>
          <cell r="D10" t="str">
            <v>-  1-WAY SWITCH, STAINLES  PLATE</v>
          </cell>
          <cell r="E10">
            <v>120</v>
          </cell>
          <cell r="F10">
            <v>50</v>
          </cell>
          <cell r="G10" t="str">
            <v>SET</v>
          </cell>
        </row>
        <row r="11">
          <cell r="C11">
            <v>104</v>
          </cell>
          <cell r="D11" t="str">
            <v>-  1-WAY SWITCH, PLASTIC PLATE, LIVING STYLE</v>
          </cell>
          <cell r="E11">
            <v>360</v>
          </cell>
          <cell r="F11">
            <v>50</v>
          </cell>
          <cell r="G11" t="str">
            <v>SET</v>
          </cell>
        </row>
        <row r="12">
          <cell r="C12">
            <v>105</v>
          </cell>
          <cell r="D12" t="str">
            <v>-  1-WAY SWITCH, CHROMIUM PLATE, LIVING STYLE</v>
          </cell>
          <cell r="E12">
            <v>620</v>
          </cell>
          <cell r="F12">
            <v>50</v>
          </cell>
          <cell r="G12" t="str">
            <v>SET</v>
          </cell>
        </row>
        <row r="13">
          <cell r="C13">
            <v>106</v>
          </cell>
          <cell r="D13" t="str">
            <v>-  2-WAY SWITCH, PLASTIC PLATE</v>
          </cell>
          <cell r="E13">
            <v>90</v>
          </cell>
          <cell r="F13">
            <v>70</v>
          </cell>
          <cell r="G13" t="str">
            <v>SET</v>
          </cell>
        </row>
        <row r="14">
          <cell r="C14">
            <v>107</v>
          </cell>
          <cell r="D14" t="str">
            <v>-  2-WAY SWITCH, ALUMINIUM PLATE</v>
          </cell>
          <cell r="E14">
            <v>120</v>
          </cell>
          <cell r="F14">
            <v>70</v>
          </cell>
          <cell r="G14" t="str">
            <v>SET</v>
          </cell>
        </row>
        <row r="15">
          <cell r="C15">
            <v>108</v>
          </cell>
          <cell r="D15" t="str">
            <v>-  2-WAY SWITCH, STAINLESS PLATE</v>
          </cell>
          <cell r="E15">
            <v>135</v>
          </cell>
          <cell r="F15">
            <v>70</v>
          </cell>
          <cell r="G15" t="str">
            <v>SET</v>
          </cell>
        </row>
        <row r="16">
          <cell r="C16">
            <v>109</v>
          </cell>
          <cell r="D16" t="str">
            <v>-  2-WAY SWITCH, PLASTIC PLATE, LIVING STYLE</v>
          </cell>
          <cell r="E16">
            <v>380</v>
          </cell>
          <cell r="F16">
            <v>70</v>
          </cell>
          <cell r="G16" t="str">
            <v>SET</v>
          </cell>
        </row>
        <row r="17">
          <cell r="C17">
            <v>110</v>
          </cell>
          <cell r="D17" t="str">
            <v>-  2-WAY SWITCH, CHROMIUM PLATE, LIVING STYLE</v>
          </cell>
          <cell r="E17">
            <v>460</v>
          </cell>
          <cell r="F17">
            <v>70</v>
          </cell>
          <cell r="G17" t="str">
            <v>SET</v>
          </cell>
        </row>
        <row r="18">
          <cell r="C18">
            <v>111</v>
          </cell>
          <cell r="D18" t="str">
            <v>-  4-WAY SWITCH, PLASTIC PLATE</v>
          </cell>
          <cell r="E18">
            <v>255</v>
          </cell>
          <cell r="F18">
            <v>80</v>
          </cell>
          <cell r="G18" t="str">
            <v>SET</v>
          </cell>
        </row>
        <row r="19">
          <cell r="C19">
            <v>112</v>
          </cell>
          <cell r="D19" t="str">
            <v>-  4-WAY SWITCH, ALUMINIUM PLATE</v>
          </cell>
          <cell r="E19">
            <v>285</v>
          </cell>
          <cell r="F19">
            <v>80</v>
          </cell>
          <cell r="G19" t="str">
            <v>SET</v>
          </cell>
        </row>
        <row r="20">
          <cell r="C20">
            <v>113</v>
          </cell>
          <cell r="D20" t="str">
            <v>-  4-WAY SWITCH, STAINLESS PLATE</v>
          </cell>
          <cell r="E20">
            <v>300</v>
          </cell>
          <cell r="F20">
            <v>80</v>
          </cell>
          <cell r="G20" t="str">
            <v>SET</v>
          </cell>
        </row>
        <row r="21">
          <cell r="C21">
            <v>114</v>
          </cell>
          <cell r="D21" t="str">
            <v>-  4-WAY SWITCH, PLASTIC PLATE, LIVING STYLE</v>
          </cell>
          <cell r="E21">
            <v>475</v>
          </cell>
          <cell r="F21">
            <v>80</v>
          </cell>
          <cell r="G21" t="str">
            <v>SET</v>
          </cell>
        </row>
        <row r="22">
          <cell r="C22">
            <v>115</v>
          </cell>
          <cell r="D22" t="str">
            <v>-  4-WAY SWITCH, CHROMIUM PLATE, LIVING STYLE</v>
          </cell>
          <cell r="E22">
            <v>735</v>
          </cell>
          <cell r="F22">
            <v>80</v>
          </cell>
          <cell r="G22" t="str">
            <v>SET</v>
          </cell>
        </row>
        <row r="23">
          <cell r="C23">
            <v>116</v>
          </cell>
          <cell r="D23" t="str">
            <v>-  PILOT LAMP 1-W. SWITCH. PLASTIC PLATE</v>
          </cell>
          <cell r="E23">
            <v>185</v>
          </cell>
          <cell r="F23">
            <v>50</v>
          </cell>
          <cell r="G23" t="str">
            <v>SET</v>
          </cell>
        </row>
        <row r="24">
          <cell r="C24">
            <v>117</v>
          </cell>
          <cell r="D24" t="str">
            <v>-  PILOT LAMP 1-W. SWITCH. ALUMINIUM PLATE</v>
          </cell>
          <cell r="E24">
            <v>215</v>
          </cell>
          <cell r="F24">
            <v>50</v>
          </cell>
          <cell r="G24" t="str">
            <v>SET</v>
          </cell>
        </row>
        <row r="25">
          <cell r="C25">
            <v>118</v>
          </cell>
          <cell r="D25" t="str">
            <v>-  PILOT LAMP 1-W. SWITCH. STAINLESS PLATE</v>
          </cell>
          <cell r="E25">
            <v>230</v>
          </cell>
          <cell r="F25">
            <v>50</v>
          </cell>
          <cell r="G25" t="str">
            <v>SET</v>
          </cell>
        </row>
        <row r="26">
          <cell r="C26">
            <v>119</v>
          </cell>
          <cell r="D26" t="str">
            <v>-  PILOT LAMP 1-W. SWITCH. PLASTIC PLATE, LIVING STYLE</v>
          </cell>
          <cell r="E26">
            <v>440</v>
          </cell>
          <cell r="F26">
            <v>50</v>
          </cell>
          <cell r="G26" t="str">
            <v>SET</v>
          </cell>
        </row>
        <row r="27">
          <cell r="C27">
            <v>120</v>
          </cell>
          <cell r="D27" t="str">
            <v>-  PILOT LAMP 1-W. SWITCH. CHROMIUM PLATE, LIVING STYLE</v>
          </cell>
          <cell r="E27">
            <v>700</v>
          </cell>
          <cell r="F27">
            <v>50</v>
          </cell>
          <cell r="G27" t="str">
            <v>SET</v>
          </cell>
        </row>
        <row r="28">
          <cell r="C28">
            <v>121</v>
          </cell>
          <cell r="D28" t="str">
            <v>-  DIMMER 1-W. SWITCH. PLASTIC PLATE</v>
          </cell>
          <cell r="E28">
            <v>460</v>
          </cell>
          <cell r="F28">
            <v>70</v>
          </cell>
          <cell r="G28" t="str">
            <v>SET</v>
          </cell>
        </row>
        <row r="29">
          <cell r="C29">
            <v>122</v>
          </cell>
          <cell r="D29" t="str">
            <v>-  DIMMER 1-W. SWITCH. ALUMINIUM PLATE</v>
          </cell>
          <cell r="E29">
            <v>500</v>
          </cell>
          <cell r="F29">
            <v>70</v>
          </cell>
          <cell r="G29" t="str">
            <v>SET</v>
          </cell>
        </row>
        <row r="30">
          <cell r="C30">
            <v>123</v>
          </cell>
          <cell r="D30" t="str">
            <v>-  DIMMER 1-W. SWITCH. STAINLESS PLATE</v>
          </cell>
          <cell r="E30">
            <v>520</v>
          </cell>
          <cell r="F30">
            <v>70</v>
          </cell>
          <cell r="G30" t="str">
            <v>SET</v>
          </cell>
        </row>
        <row r="31">
          <cell r="C31">
            <v>124</v>
          </cell>
          <cell r="D31" t="str">
            <v>-  DIMMER 1-W. SWITCH. PLASTIC PLATE, LIVING STYLE</v>
          </cell>
          <cell r="E31">
            <v>760</v>
          </cell>
          <cell r="F31">
            <v>70</v>
          </cell>
          <cell r="G31" t="str">
            <v>SET</v>
          </cell>
        </row>
        <row r="32">
          <cell r="C32">
            <v>125</v>
          </cell>
          <cell r="D32" t="str">
            <v>-  DIMMER 1-W. SWITCH. CHROMIUM PLATE, LIVING STYLE</v>
          </cell>
          <cell r="E32">
            <v>1000</v>
          </cell>
          <cell r="F32">
            <v>70</v>
          </cell>
          <cell r="G32" t="str">
            <v>SET</v>
          </cell>
        </row>
        <row r="33">
          <cell r="C33">
            <v>126</v>
          </cell>
          <cell r="D33" t="str">
            <v>-  DIMMER 2-W. SWITCH. PLASTIC PLATE</v>
          </cell>
          <cell r="E33">
            <v>680</v>
          </cell>
          <cell r="F33">
            <v>70</v>
          </cell>
          <cell r="G33" t="str">
            <v>SET</v>
          </cell>
        </row>
        <row r="34">
          <cell r="C34">
            <v>127</v>
          </cell>
          <cell r="D34" t="str">
            <v>-  DIMMER 2-W. SWITCH. ALUMINIUM PLATE</v>
          </cell>
          <cell r="E34">
            <v>700</v>
          </cell>
          <cell r="F34">
            <v>80</v>
          </cell>
          <cell r="G34" t="str">
            <v>SET</v>
          </cell>
        </row>
        <row r="35">
          <cell r="C35">
            <v>128</v>
          </cell>
          <cell r="D35" t="str">
            <v>-  DIMMER 2-W. SWITCH. STAINLESS PLATE</v>
          </cell>
          <cell r="E35">
            <v>720</v>
          </cell>
          <cell r="F35">
            <v>80</v>
          </cell>
          <cell r="G35" t="str">
            <v>SET</v>
          </cell>
        </row>
        <row r="36">
          <cell r="C36">
            <v>129</v>
          </cell>
          <cell r="D36" t="str">
            <v>-  DIMMER 2-W. SWITCH. PLASTIC PLATE, LIVING STYLE</v>
          </cell>
          <cell r="E36">
            <v>950</v>
          </cell>
          <cell r="F36">
            <v>80</v>
          </cell>
          <cell r="G36" t="str">
            <v>SET</v>
          </cell>
        </row>
        <row r="37">
          <cell r="C37">
            <v>130</v>
          </cell>
          <cell r="D37" t="str">
            <v>-  DIMMER 2-W. SWITCH. CHROMIUM PLATE, LIVING STYLE</v>
          </cell>
          <cell r="E37">
            <v>1200</v>
          </cell>
          <cell r="F37">
            <v>90</v>
          </cell>
          <cell r="G37" t="str">
            <v>SET</v>
          </cell>
        </row>
        <row r="38">
          <cell r="C38">
            <v>131</v>
          </cell>
          <cell r="D38" t="str">
            <v>-  DIMMER 4-W. SWITCH. PLASTIC PLATE</v>
          </cell>
          <cell r="E38">
            <v>1100</v>
          </cell>
          <cell r="F38">
            <v>90</v>
          </cell>
          <cell r="G38" t="str">
            <v>SET</v>
          </cell>
        </row>
        <row r="39">
          <cell r="C39">
            <v>132</v>
          </cell>
          <cell r="D39" t="str">
            <v>-  DIMMER 4-W. SWITCH. ALUMINIUM PLATE</v>
          </cell>
          <cell r="E39">
            <v>1200</v>
          </cell>
          <cell r="F39">
            <v>90</v>
          </cell>
          <cell r="G39" t="str">
            <v>SET</v>
          </cell>
        </row>
        <row r="40">
          <cell r="C40">
            <v>133</v>
          </cell>
          <cell r="D40" t="str">
            <v>-  DIMMER 4-W. SWITCH. STAINLESS PLATE</v>
          </cell>
          <cell r="E40">
            <v>1250</v>
          </cell>
          <cell r="F40">
            <v>90</v>
          </cell>
          <cell r="G40" t="str">
            <v>SET</v>
          </cell>
        </row>
        <row r="41">
          <cell r="C41">
            <v>134</v>
          </cell>
          <cell r="D41" t="str">
            <v>-  DIMMER 4-W. SWITCH. PLASTIC PLATE, LIVING STYLE</v>
          </cell>
          <cell r="E41">
            <v>2500</v>
          </cell>
          <cell r="F41">
            <v>90</v>
          </cell>
          <cell r="G41" t="str">
            <v>SET</v>
          </cell>
        </row>
        <row r="42">
          <cell r="C42">
            <v>135</v>
          </cell>
          <cell r="D42" t="str">
            <v>-  DIMMER 4-W. SWITCH. CHROMIUM PLATE, LIVING STYLE</v>
          </cell>
          <cell r="E42">
            <v>2800</v>
          </cell>
          <cell r="F42">
            <v>90</v>
          </cell>
          <cell r="G42" t="str">
            <v>SET</v>
          </cell>
        </row>
        <row r="43">
          <cell r="C43">
            <v>143</v>
          </cell>
          <cell r="D43" t="str">
            <v>SPACE</v>
          </cell>
          <cell r="E43">
            <v>31</v>
          </cell>
          <cell r="F43">
            <v>4</v>
          </cell>
          <cell r="G43" t="str">
            <v>M.</v>
          </cell>
        </row>
        <row r="44">
          <cell r="C44">
            <v>141</v>
          </cell>
          <cell r="D44" t="str">
            <v>-  SIMPLEX RECEPTACLE,2P+G, PLASTIC PLATE</v>
          </cell>
          <cell r="E44">
            <v>120</v>
          </cell>
          <cell r="F44">
            <v>50</v>
          </cell>
          <cell r="G44" t="str">
            <v>SET</v>
          </cell>
        </row>
        <row r="45">
          <cell r="C45">
            <v>142</v>
          </cell>
          <cell r="D45" t="str">
            <v>-  SIMPLEX RECEPTACLE,2P+G, ALUMINIUM PLATE</v>
          </cell>
          <cell r="E45">
            <v>150</v>
          </cell>
          <cell r="F45">
            <v>50</v>
          </cell>
          <cell r="G45" t="str">
            <v>SET</v>
          </cell>
        </row>
        <row r="46">
          <cell r="C46">
            <v>143</v>
          </cell>
          <cell r="D46" t="str">
            <v>-  SIMPLEX RECEPTACLE,2P+G, STAINLESS PLATE</v>
          </cell>
          <cell r="E46">
            <v>160</v>
          </cell>
          <cell r="F46">
            <v>50</v>
          </cell>
          <cell r="G46" t="str">
            <v>SET</v>
          </cell>
        </row>
        <row r="47">
          <cell r="C47">
            <v>144</v>
          </cell>
          <cell r="D47" t="str">
            <v>-  SIMPLEX RECEPTACLE,2P, PLASTIC PLATE</v>
          </cell>
          <cell r="E47">
            <v>80</v>
          </cell>
          <cell r="F47">
            <v>50</v>
          </cell>
          <cell r="G47" t="str">
            <v>SET</v>
          </cell>
        </row>
        <row r="48">
          <cell r="C48">
            <v>145</v>
          </cell>
          <cell r="D48" t="str">
            <v>-  SIMPLEX RECEPTACLE,2P, ALUMINIUM PLATE</v>
          </cell>
          <cell r="E48">
            <v>110</v>
          </cell>
          <cell r="F48">
            <v>50</v>
          </cell>
          <cell r="G48" t="str">
            <v>SET</v>
          </cell>
        </row>
        <row r="49">
          <cell r="C49">
            <v>146</v>
          </cell>
          <cell r="D49" t="str">
            <v>-  SIMPLEX RECEPTACLE,2P, STAINLESS PLATE</v>
          </cell>
          <cell r="E49">
            <v>120</v>
          </cell>
          <cell r="F49">
            <v>50</v>
          </cell>
          <cell r="G49" t="str">
            <v>SET</v>
          </cell>
        </row>
        <row r="50">
          <cell r="C50">
            <v>147</v>
          </cell>
          <cell r="D50" t="str">
            <v>-  DUPLEX RECEPTACLE,2P+G, PLASTIC PLATE</v>
          </cell>
          <cell r="E50">
            <v>200</v>
          </cell>
          <cell r="F50">
            <v>70</v>
          </cell>
          <cell r="G50" t="str">
            <v>SET</v>
          </cell>
        </row>
        <row r="51">
          <cell r="C51">
            <v>148</v>
          </cell>
          <cell r="D51" t="str">
            <v>-  DUPLEX RECEPTACLE,2P+G, ALUMINIUM PLATE</v>
          </cell>
          <cell r="E51">
            <v>220</v>
          </cell>
          <cell r="F51">
            <v>70</v>
          </cell>
          <cell r="G51" t="str">
            <v>SET</v>
          </cell>
        </row>
        <row r="52">
          <cell r="C52">
            <v>149</v>
          </cell>
          <cell r="D52" t="str">
            <v>-  DUPLEX RECEPTACLE,2P+G, STAINLESS PLATE</v>
          </cell>
          <cell r="E52">
            <v>240</v>
          </cell>
          <cell r="F52">
            <v>70</v>
          </cell>
          <cell r="G52" t="str">
            <v>SET</v>
          </cell>
        </row>
        <row r="53">
          <cell r="C53">
            <v>150</v>
          </cell>
          <cell r="D53" t="str">
            <v>-  DUPLEX RECEPTACLE,2P, PLASTIC PLATE</v>
          </cell>
          <cell r="E53">
            <v>120</v>
          </cell>
          <cell r="F53">
            <v>70</v>
          </cell>
          <cell r="G53" t="str">
            <v>SET</v>
          </cell>
        </row>
        <row r="54">
          <cell r="C54">
            <v>151</v>
          </cell>
          <cell r="D54" t="str">
            <v>-  DUPLEX RECEPTACLE,2P, ALUMINIUM PLATE</v>
          </cell>
          <cell r="E54">
            <v>140</v>
          </cell>
          <cell r="F54">
            <v>70</v>
          </cell>
          <cell r="G54" t="str">
            <v>SET</v>
          </cell>
        </row>
        <row r="55">
          <cell r="C55">
            <v>152</v>
          </cell>
          <cell r="D55" t="str">
            <v>-  DUPLEX RECEPTACLE,2P, STAINLESS PLATE</v>
          </cell>
          <cell r="E55">
            <v>160</v>
          </cell>
          <cell r="F55">
            <v>70</v>
          </cell>
          <cell r="G55" t="str">
            <v>SET</v>
          </cell>
        </row>
        <row r="56">
          <cell r="C56">
            <v>153</v>
          </cell>
          <cell r="D56" t="str">
            <v>-  SIMPLEX RECEPTACLE,2P+G, PLASTIC PLATE,LIVING STYLE</v>
          </cell>
          <cell r="E56">
            <v>405</v>
          </cell>
          <cell r="F56">
            <v>50</v>
          </cell>
          <cell r="G56" t="str">
            <v>SET</v>
          </cell>
        </row>
        <row r="57">
          <cell r="C57">
            <v>154</v>
          </cell>
          <cell r="D57" t="str">
            <v>-  SIMPLEX RECEPTACLE,2P+G, CHROMINIUM PLATE, LIVING STYLE</v>
          </cell>
          <cell r="E57">
            <v>665</v>
          </cell>
          <cell r="F57">
            <v>50</v>
          </cell>
          <cell r="G57" t="str">
            <v>SET</v>
          </cell>
        </row>
        <row r="58">
          <cell r="C58">
            <v>155</v>
          </cell>
          <cell r="D58" t="str">
            <v>-  DUPLEX RECEPTACLE,2P+G, PLASTIC PLATE, LIVING STYLE</v>
          </cell>
          <cell r="E58">
            <v>550</v>
          </cell>
          <cell r="F58">
            <v>70</v>
          </cell>
          <cell r="G58" t="str">
            <v>SET</v>
          </cell>
        </row>
        <row r="59">
          <cell r="C59">
            <v>156</v>
          </cell>
          <cell r="D59" t="str">
            <v>-  DUPLEX RECEPTACLE,2P+G, CHROMINIUM PLATE, LIVING STYLE</v>
          </cell>
          <cell r="E59">
            <v>810</v>
          </cell>
          <cell r="F59">
            <v>70</v>
          </cell>
          <cell r="G59" t="str">
            <v>SET</v>
          </cell>
        </row>
        <row r="60">
          <cell r="C60">
            <v>157</v>
          </cell>
          <cell r="D60" t="str">
            <v>-  SIMPLEX RECEPTACLE, 2P+G, POP UP TYPE</v>
          </cell>
          <cell r="E60">
            <v>1400</v>
          </cell>
          <cell r="F60">
            <v>70</v>
          </cell>
          <cell r="G60" t="str">
            <v>SET</v>
          </cell>
        </row>
        <row r="61">
          <cell r="C61">
            <v>158</v>
          </cell>
          <cell r="D61" t="str">
            <v>-  DUPLEX RECEPTACLE, 2P+G, POP UP TYPE</v>
          </cell>
          <cell r="E61">
            <v>2200</v>
          </cell>
          <cell r="F61">
            <v>70</v>
          </cell>
          <cell r="G61" t="str">
            <v>SET</v>
          </cell>
        </row>
        <row r="62">
          <cell r="C62">
            <v>159</v>
          </cell>
          <cell r="D62" t="str">
            <v>-  SHAVER OUTLET W./ISOLATING TRANSFORMER</v>
          </cell>
          <cell r="E62">
            <v>1500</v>
          </cell>
          <cell r="F62">
            <v>70</v>
          </cell>
          <cell r="G62" t="str">
            <v>SET</v>
          </cell>
        </row>
        <row r="63">
          <cell r="C63">
            <v>301</v>
          </cell>
          <cell r="D63" t="str">
            <v>SPACE</v>
          </cell>
          <cell r="E63">
            <v>6570</v>
          </cell>
          <cell r="F63">
            <v>0</v>
          </cell>
          <cell r="G63" t="str">
            <v>SET</v>
          </cell>
        </row>
        <row r="64">
          <cell r="C64">
            <v>161</v>
          </cell>
          <cell r="D64" t="str">
            <v>-  1-WAY SWITCH,WEATHER PROOF</v>
          </cell>
          <cell r="E64">
            <v>280</v>
          </cell>
          <cell r="F64">
            <v>70</v>
          </cell>
          <cell r="G64" t="str">
            <v>SET</v>
          </cell>
        </row>
        <row r="65">
          <cell r="C65">
            <v>162</v>
          </cell>
          <cell r="D65" t="str">
            <v>-  2-WAY SWITCH,WEATHER PROOF</v>
          </cell>
          <cell r="E65">
            <v>300</v>
          </cell>
          <cell r="F65">
            <v>70</v>
          </cell>
          <cell r="G65" t="str">
            <v>SET</v>
          </cell>
        </row>
        <row r="66">
          <cell r="C66">
            <v>163</v>
          </cell>
          <cell r="D66" t="str">
            <v>-  4-WAY SWITCH,WEATHER PROOF</v>
          </cell>
          <cell r="E66">
            <v>460</v>
          </cell>
          <cell r="F66">
            <v>70</v>
          </cell>
          <cell r="G66" t="str">
            <v>SET</v>
          </cell>
        </row>
        <row r="67">
          <cell r="C67">
            <v>164</v>
          </cell>
          <cell r="D67" t="str">
            <v>-  SIMPLEX RECEPTACLE, 2P+G, WEATHER PROOF</v>
          </cell>
          <cell r="E67">
            <v>340</v>
          </cell>
          <cell r="F67">
            <v>70</v>
          </cell>
          <cell r="G67" t="str">
            <v>SET</v>
          </cell>
        </row>
        <row r="68">
          <cell r="C68">
            <v>165</v>
          </cell>
          <cell r="D68" t="str">
            <v>-  SIMPLEX RECEPTACLE, 2P, WEATHER PROOF</v>
          </cell>
          <cell r="E68">
            <v>300</v>
          </cell>
          <cell r="F68">
            <v>70</v>
          </cell>
          <cell r="G68" t="str">
            <v>SET</v>
          </cell>
        </row>
        <row r="69">
          <cell r="C69">
            <v>166</v>
          </cell>
          <cell r="D69" t="str">
            <v>-  DUPLEX RECEPTACLE, 2P+G, WEATHER PROOF</v>
          </cell>
          <cell r="E69">
            <v>420</v>
          </cell>
          <cell r="F69">
            <v>70</v>
          </cell>
          <cell r="G69" t="str">
            <v>SET</v>
          </cell>
        </row>
        <row r="70">
          <cell r="C70">
            <v>167</v>
          </cell>
          <cell r="D70" t="str">
            <v>-  DUPLEX RECEPTACLE, 2P, WEATHER PROOF</v>
          </cell>
          <cell r="E70">
            <v>340</v>
          </cell>
          <cell r="F70">
            <v>70</v>
          </cell>
          <cell r="G70" t="str">
            <v>SET</v>
          </cell>
        </row>
        <row r="71">
          <cell r="C71">
            <v>311</v>
          </cell>
          <cell r="D71" t="str">
            <v>SPACE</v>
          </cell>
          <cell r="E71">
            <v>69200</v>
          </cell>
          <cell r="F71">
            <v>1000</v>
          </cell>
          <cell r="G71" t="str">
            <v>SET</v>
          </cell>
        </row>
        <row r="72">
          <cell r="C72">
            <v>171</v>
          </cell>
          <cell r="D72" t="str">
            <v>-  POWER PLUG 2P 15A. 250V.</v>
          </cell>
          <cell r="E72">
            <v>150</v>
          </cell>
          <cell r="F72">
            <v>80</v>
          </cell>
          <cell r="G72" t="str">
            <v>SET</v>
          </cell>
        </row>
        <row r="73">
          <cell r="C73">
            <v>172</v>
          </cell>
          <cell r="D73" t="str">
            <v>-  POWER PLUG 2P 20A. 250V.</v>
          </cell>
          <cell r="E73">
            <v>165</v>
          </cell>
          <cell r="F73">
            <v>80</v>
          </cell>
          <cell r="G73" t="str">
            <v>SET</v>
          </cell>
        </row>
        <row r="74">
          <cell r="C74">
            <v>173</v>
          </cell>
          <cell r="D74" t="str">
            <v>-  POWER PLUG 2P+G 15A. 250V.</v>
          </cell>
          <cell r="E74">
            <v>125</v>
          </cell>
          <cell r="F74">
            <v>80</v>
          </cell>
          <cell r="G74" t="str">
            <v>SET</v>
          </cell>
        </row>
        <row r="75">
          <cell r="C75">
            <v>174</v>
          </cell>
          <cell r="D75" t="str">
            <v>-  POWER PLUG 2P+G 20A. 250V.</v>
          </cell>
          <cell r="E75">
            <v>165</v>
          </cell>
          <cell r="F75">
            <v>80</v>
          </cell>
          <cell r="G75" t="str">
            <v>SET</v>
          </cell>
        </row>
        <row r="76">
          <cell r="C76">
            <v>175</v>
          </cell>
          <cell r="D76" t="str">
            <v>-  POWER PLUG 2P+G 30A. 250V.</v>
          </cell>
          <cell r="E76">
            <v>495</v>
          </cell>
          <cell r="F76">
            <v>100</v>
          </cell>
          <cell r="G76" t="str">
            <v>SET</v>
          </cell>
        </row>
        <row r="77">
          <cell r="C77">
            <v>176</v>
          </cell>
          <cell r="D77" t="str">
            <v>-  POWER PLUG 2P+G 50A. 250V.</v>
          </cell>
          <cell r="E77">
            <v>1780</v>
          </cell>
          <cell r="F77">
            <v>200</v>
          </cell>
          <cell r="G77" t="str">
            <v>SET</v>
          </cell>
        </row>
        <row r="78">
          <cell r="C78">
            <v>321</v>
          </cell>
          <cell r="D78" t="str">
            <v>SPACE</v>
          </cell>
          <cell r="E78">
            <v>7550</v>
          </cell>
          <cell r="F78">
            <v>200</v>
          </cell>
          <cell r="G78" t="str">
            <v>SET</v>
          </cell>
        </row>
        <row r="79">
          <cell r="C79">
            <v>181</v>
          </cell>
          <cell r="D79" t="str">
            <v>-  PUSH BUTTON BELL SWITCH</v>
          </cell>
          <cell r="E79">
            <v>160</v>
          </cell>
          <cell r="F79">
            <v>100</v>
          </cell>
          <cell r="G79" t="str">
            <v>SET</v>
          </cell>
        </row>
        <row r="80">
          <cell r="C80">
            <v>182</v>
          </cell>
          <cell r="D80" t="str">
            <v>-  BELL 220 VAC.</v>
          </cell>
          <cell r="E80">
            <v>330</v>
          </cell>
          <cell r="F80">
            <v>100</v>
          </cell>
          <cell r="G80" t="str">
            <v>SET</v>
          </cell>
        </row>
        <row r="81">
          <cell r="C81">
            <v>183</v>
          </cell>
          <cell r="D81" t="str">
            <v>-  BUZZER 220 VAC.</v>
          </cell>
          <cell r="E81">
            <v>330</v>
          </cell>
          <cell r="F81">
            <v>100</v>
          </cell>
          <cell r="G81" t="str">
            <v>SET</v>
          </cell>
        </row>
        <row r="82">
          <cell r="C82">
            <v>184</v>
          </cell>
          <cell r="D82" t="str">
            <v>-  DUTONE BELL</v>
          </cell>
          <cell r="E82">
            <v>200</v>
          </cell>
          <cell r="F82">
            <v>100</v>
          </cell>
          <cell r="G82" t="str">
            <v>SET</v>
          </cell>
        </row>
        <row r="83">
          <cell r="C83">
            <v>2</v>
          </cell>
          <cell r="D83" t="str">
            <v>ACCESSORIES</v>
          </cell>
          <cell r="E83">
            <v>0</v>
          </cell>
          <cell r="F83">
            <v>0</v>
          </cell>
          <cell r="G83" t="str">
            <v>SET</v>
          </cell>
        </row>
        <row r="84">
          <cell r="C84">
            <v>201</v>
          </cell>
          <cell r="D84" t="str">
            <v>-  SAFETY SWITCH 2P, 30A. FUSIBLE</v>
          </cell>
          <cell r="E84">
            <v>800</v>
          </cell>
          <cell r="F84">
            <v>100</v>
          </cell>
          <cell r="G84" t="str">
            <v>EA.</v>
          </cell>
        </row>
        <row r="85">
          <cell r="C85">
            <v>202</v>
          </cell>
          <cell r="D85" t="str">
            <v>-  SAFETY SWITCH 2P, 60A. FUSIBLE</v>
          </cell>
          <cell r="E85">
            <v>1700</v>
          </cell>
          <cell r="F85">
            <v>150</v>
          </cell>
          <cell r="G85" t="str">
            <v>EA.</v>
          </cell>
        </row>
        <row r="86">
          <cell r="C86">
            <v>203</v>
          </cell>
          <cell r="D86" t="str">
            <v>-  SAFETY SWITCH 2P, 100A. FUSIBLE</v>
          </cell>
          <cell r="E86">
            <v>2500</v>
          </cell>
          <cell r="F86">
            <v>200</v>
          </cell>
          <cell r="G86" t="str">
            <v>EA.</v>
          </cell>
        </row>
        <row r="87">
          <cell r="C87">
            <v>204</v>
          </cell>
          <cell r="D87" t="str">
            <v>-  SAFETY SWITCH 2P, 200A. FUSIBLE</v>
          </cell>
          <cell r="E87">
            <v>5000</v>
          </cell>
          <cell r="F87">
            <v>400</v>
          </cell>
          <cell r="G87" t="str">
            <v>EA.</v>
          </cell>
        </row>
        <row r="88">
          <cell r="C88">
            <v>205</v>
          </cell>
          <cell r="D88" t="str">
            <v>-  SAFETY SWITCH 2P, 400A. FUSIBLE</v>
          </cell>
          <cell r="E88">
            <v>16000</v>
          </cell>
          <cell r="F88">
            <v>500</v>
          </cell>
          <cell r="G88" t="str">
            <v>EA.</v>
          </cell>
        </row>
        <row r="89">
          <cell r="C89">
            <v>206</v>
          </cell>
          <cell r="D89" t="str">
            <v xml:space="preserve">-  SAFETY SWITCH 2P, 30A. NON-FUSIBLE </v>
          </cell>
          <cell r="E89">
            <v>900</v>
          </cell>
          <cell r="F89">
            <v>100</v>
          </cell>
          <cell r="G89" t="str">
            <v>EA.</v>
          </cell>
        </row>
        <row r="90">
          <cell r="C90">
            <v>207</v>
          </cell>
          <cell r="D90" t="str">
            <v xml:space="preserve">-  SAFETY SWITCH 2P, 60A. NON-FUSIBLE </v>
          </cell>
          <cell r="E90">
            <v>1100</v>
          </cell>
          <cell r="F90">
            <v>150</v>
          </cell>
          <cell r="G90" t="str">
            <v>EA.</v>
          </cell>
        </row>
        <row r="91">
          <cell r="C91">
            <v>208</v>
          </cell>
          <cell r="D91" t="str">
            <v xml:space="preserve">-  SAFETY SWITCH 2P, 100A. NON-FUSIBLE </v>
          </cell>
          <cell r="E91">
            <v>2200</v>
          </cell>
          <cell r="F91">
            <v>200</v>
          </cell>
          <cell r="G91" t="str">
            <v>EA.</v>
          </cell>
        </row>
        <row r="92">
          <cell r="C92">
            <v>209</v>
          </cell>
          <cell r="D92" t="str">
            <v xml:space="preserve">-  SAFETY SWITCH 2P, 200A. NON-FUSIBLE </v>
          </cell>
          <cell r="E92">
            <v>4800</v>
          </cell>
          <cell r="F92">
            <v>400</v>
          </cell>
          <cell r="G92" t="str">
            <v>EA.</v>
          </cell>
        </row>
        <row r="93">
          <cell r="C93">
            <v>210</v>
          </cell>
          <cell r="D93" t="str">
            <v>-  SAFETY SWITCH 2P, 30A. FUSIBLE , OUTDOOR TYPE</v>
          </cell>
          <cell r="E93">
            <v>1100</v>
          </cell>
          <cell r="F93">
            <v>100</v>
          </cell>
          <cell r="G93" t="str">
            <v>EA.</v>
          </cell>
        </row>
        <row r="94">
          <cell r="C94">
            <v>211</v>
          </cell>
          <cell r="D94" t="str">
            <v>-  SAFETY SWITCH 2P, 60A. FUSIBLE , OUTDOOR TYPE</v>
          </cell>
          <cell r="E94">
            <v>2000</v>
          </cell>
          <cell r="F94">
            <v>150</v>
          </cell>
          <cell r="G94" t="str">
            <v>EA.</v>
          </cell>
        </row>
        <row r="95">
          <cell r="C95">
            <v>212</v>
          </cell>
          <cell r="D95" t="str">
            <v>-  SAFETY SWITCH 2P, 100A. FUSIBLE , OUTDOOR TYPE</v>
          </cell>
          <cell r="E95">
            <v>3000</v>
          </cell>
          <cell r="F95">
            <v>200</v>
          </cell>
          <cell r="G95" t="str">
            <v>EA.</v>
          </cell>
        </row>
        <row r="96">
          <cell r="C96">
            <v>213</v>
          </cell>
          <cell r="D96" t="str">
            <v>-  SAFETY SWITCH 2P, 200A. FUSIBLE , OUTDOOR TYPE</v>
          </cell>
          <cell r="E96">
            <v>6000</v>
          </cell>
          <cell r="F96">
            <v>400</v>
          </cell>
          <cell r="G96" t="str">
            <v>EA.</v>
          </cell>
        </row>
        <row r="97">
          <cell r="C97">
            <v>214</v>
          </cell>
          <cell r="D97" t="str">
            <v>-  SAFETY SWITCH 2P, 400A. FUSIBLE , OUTDOOR TYPE</v>
          </cell>
          <cell r="E97">
            <v>20000</v>
          </cell>
          <cell r="F97">
            <v>500</v>
          </cell>
          <cell r="G97" t="str">
            <v>EA.</v>
          </cell>
        </row>
        <row r="98">
          <cell r="C98">
            <v>215</v>
          </cell>
          <cell r="D98" t="str">
            <v>-  SAFETY SWITCH 2P, 30A. NON-FUSE , OUTDOOR TYPE</v>
          </cell>
          <cell r="E98">
            <v>1000</v>
          </cell>
          <cell r="F98">
            <v>100</v>
          </cell>
          <cell r="G98" t="str">
            <v>EA.</v>
          </cell>
        </row>
        <row r="99">
          <cell r="C99">
            <v>216</v>
          </cell>
          <cell r="D99" t="str">
            <v>-  SAFETY SWITCH 2P, 60A. NON-FUSE , OUTDOOR TYPE</v>
          </cell>
          <cell r="E99">
            <v>1700</v>
          </cell>
          <cell r="F99">
            <v>150</v>
          </cell>
          <cell r="G99" t="str">
            <v>EA.</v>
          </cell>
        </row>
        <row r="100">
          <cell r="C100">
            <v>217</v>
          </cell>
          <cell r="D100" t="str">
            <v>-  SAFETY SWITCH 2P, 100A. NON-FUSE , OUTDOOR TYPE</v>
          </cell>
          <cell r="E100">
            <v>3800</v>
          </cell>
          <cell r="F100">
            <v>200</v>
          </cell>
          <cell r="G100" t="str">
            <v>EA.</v>
          </cell>
        </row>
        <row r="101">
          <cell r="C101">
            <v>218</v>
          </cell>
          <cell r="D101" t="str">
            <v>-  SAFETY SWITCH 2P, 200A. NON-FUSE , OUTDOOR TYPE</v>
          </cell>
          <cell r="E101">
            <v>7000</v>
          </cell>
          <cell r="F101">
            <v>400</v>
          </cell>
          <cell r="G101" t="str">
            <v>EA.</v>
          </cell>
        </row>
        <row r="102">
          <cell r="C102">
            <v>219</v>
          </cell>
          <cell r="D102" t="str">
            <v>-  SAFETY SWITCH 3P, 30A. FUSIBLE</v>
          </cell>
          <cell r="E102">
            <v>3200</v>
          </cell>
          <cell r="F102">
            <v>200</v>
          </cell>
          <cell r="G102" t="str">
            <v>EA.</v>
          </cell>
        </row>
        <row r="103">
          <cell r="C103">
            <v>220</v>
          </cell>
          <cell r="D103" t="str">
            <v>-  SAFETY SWITCH 3P, 60A. FUSIBLE</v>
          </cell>
          <cell r="E103">
            <v>4000</v>
          </cell>
          <cell r="F103">
            <v>300</v>
          </cell>
          <cell r="G103" t="str">
            <v>EA.</v>
          </cell>
        </row>
        <row r="104">
          <cell r="C104">
            <v>221</v>
          </cell>
          <cell r="D104" t="str">
            <v>-  SAFETY SWITCH 3P, 100A. FUSIBLE</v>
          </cell>
          <cell r="E104">
            <v>8000</v>
          </cell>
          <cell r="F104">
            <v>400</v>
          </cell>
          <cell r="G104" t="str">
            <v>EA.</v>
          </cell>
        </row>
        <row r="105">
          <cell r="C105">
            <v>222</v>
          </cell>
          <cell r="D105" t="str">
            <v>-  SAFETY SWITCH 3P, 200A. FUSIBLE</v>
          </cell>
          <cell r="E105">
            <v>11000</v>
          </cell>
          <cell r="F105">
            <v>400</v>
          </cell>
          <cell r="G105" t="str">
            <v>EA.</v>
          </cell>
        </row>
        <row r="106">
          <cell r="C106">
            <v>223</v>
          </cell>
          <cell r="D106" t="str">
            <v>-  SAFETY SWITCH 3P, 400A. FUSIBLE</v>
          </cell>
          <cell r="E106">
            <v>32000</v>
          </cell>
          <cell r="F106">
            <v>500</v>
          </cell>
          <cell r="G106" t="str">
            <v>EA.</v>
          </cell>
        </row>
        <row r="107">
          <cell r="C107">
            <v>224</v>
          </cell>
          <cell r="D107" t="str">
            <v>-  SAFETY SWITCH 3P, 600A. FUSIBLE</v>
          </cell>
          <cell r="E107">
            <v>50000</v>
          </cell>
          <cell r="F107">
            <v>500</v>
          </cell>
          <cell r="G107" t="str">
            <v>EA.</v>
          </cell>
        </row>
        <row r="108">
          <cell r="C108">
            <v>225</v>
          </cell>
          <cell r="D108" t="str">
            <v>-  SAFETY SWITCH 3P, 800A. FUSIBLE</v>
          </cell>
          <cell r="E108">
            <v>82000</v>
          </cell>
          <cell r="F108">
            <v>1000</v>
          </cell>
          <cell r="G108" t="str">
            <v>EA.</v>
          </cell>
        </row>
        <row r="109">
          <cell r="C109">
            <v>226</v>
          </cell>
          <cell r="D109" t="str">
            <v>-  SAFETY SWITCH 3P, 1,200A. FUSIBLE</v>
          </cell>
          <cell r="E109">
            <v>110000</v>
          </cell>
          <cell r="F109">
            <v>1000</v>
          </cell>
          <cell r="G109" t="str">
            <v>EA.</v>
          </cell>
        </row>
        <row r="110">
          <cell r="C110">
            <v>227</v>
          </cell>
          <cell r="D110" t="str">
            <v xml:space="preserve">-  SAFETY SWITCH 3P, 30A. NON-FUSE </v>
          </cell>
          <cell r="E110">
            <v>2000</v>
          </cell>
          <cell r="F110">
            <v>200</v>
          </cell>
          <cell r="G110" t="str">
            <v>EA.</v>
          </cell>
        </row>
        <row r="111">
          <cell r="C111">
            <v>228</v>
          </cell>
          <cell r="D111" t="str">
            <v xml:space="preserve">-  SAFETY SWITCH 3P, 60A. NON-FUSE </v>
          </cell>
          <cell r="E111">
            <v>3000</v>
          </cell>
          <cell r="F111">
            <v>300</v>
          </cell>
          <cell r="G111" t="str">
            <v>EA.</v>
          </cell>
        </row>
        <row r="112">
          <cell r="C112">
            <v>229</v>
          </cell>
          <cell r="D112" t="str">
            <v xml:space="preserve">-  SAFETY SWITCH 3P, 100A. NON-FUSE </v>
          </cell>
          <cell r="E112">
            <v>5000</v>
          </cell>
          <cell r="F112">
            <v>400</v>
          </cell>
          <cell r="G112" t="str">
            <v>EA.</v>
          </cell>
        </row>
        <row r="113">
          <cell r="C113">
            <v>230</v>
          </cell>
          <cell r="D113" t="str">
            <v xml:space="preserve">-  SAFETY SWITCH 3P, 200A. NON-FUSE </v>
          </cell>
          <cell r="E113">
            <v>11000</v>
          </cell>
          <cell r="F113">
            <v>400</v>
          </cell>
          <cell r="G113" t="str">
            <v>EA.</v>
          </cell>
        </row>
        <row r="114">
          <cell r="C114">
            <v>231</v>
          </cell>
          <cell r="D114" t="str">
            <v xml:space="preserve">-  SAFETY SWITCH 3P, 400A. NON-FUSE </v>
          </cell>
          <cell r="E114">
            <v>30000</v>
          </cell>
          <cell r="F114">
            <v>500</v>
          </cell>
          <cell r="G114" t="str">
            <v>EA.</v>
          </cell>
        </row>
        <row r="115">
          <cell r="C115">
            <v>232</v>
          </cell>
          <cell r="D115" t="str">
            <v xml:space="preserve">-  SAFETY SWITCH 3P, 600A. NON-FUSE </v>
          </cell>
          <cell r="E115">
            <v>50000</v>
          </cell>
          <cell r="F115">
            <v>500</v>
          </cell>
          <cell r="G115" t="str">
            <v>EA.</v>
          </cell>
        </row>
        <row r="116">
          <cell r="C116">
            <v>233</v>
          </cell>
          <cell r="D116" t="str">
            <v>-  SAFETY SWITCH 3P, 30A. FUSIBLE , OUTDOOR TYPE</v>
          </cell>
          <cell r="E116">
            <v>5000</v>
          </cell>
          <cell r="F116">
            <v>200</v>
          </cell>
          <cell r="G116" t="str">
            <v>EA.</v>
          </cell>
        </row>
        <row r="117">
          <cell r="C117">
            <v>234</v>
          </cell>
          <cell r="D117" t="str">
            <v>-  SAFETY SWITCH 3P, 60A. FUSIBLE , OUTDOOR TYPE</v>
          </cell>
          <cell r="E117">
            <v>6000</v>
          </cell>
          <cell r="F117">
            <v>300</v>
          </cell>
          <cell r="G117" t="str">
            <v>EA.</v>
          </cell>
        </row>
        <row r="118">
          <cell r="C118">
            <v>235</v>
          </cell>
          <cell r="D118" t="str">
            <v>-  SAFETY SWITCH 3P, 100A. FUSIBLE , OUTDOOR TYPE</v>
          </cell>
          <cell r="E118">
            <v>10000</v>
          </cell>
          <cell r="F118">
            <v>400</v>
          </cell>
          <cell r="G118" t="str">
            <v>EA.</v>
          </cell>
        </row>
        <row r="119">
          <cell r="C119">
            <v>236</v>
          </cell>
          <cell r="D119" t="str">
            <v>-  SAFETY SWITCH 3P, 200A. FUSIBLE , OUTDOOR TYPE</v>
          </cell>
          <cell r="E119">
            <v>13000</v>
          </cell>
          <cell r="F119">
            <v>400</v>
          </cell>
          <cell r="G119" t="str">
            <v>EA.</v>
          </cell>
        </row>
        <row r="120">
          <cell r="C120">
            <v>237</v>
          </cell>
          <cell r="D120" t="str">
            <v>-  SAFETY SWITCH 3P, 400A. FUSIBLE , OUTDOOR TYPE</v>
          </cell>
          <cell r="E120">
            <v>35000</v>
          </cell>
          <cell r="F120">
            <v>500</v>
          </cell>
          <cell r="G120" t="str">
            <v>EA.</v>
          </cell>
        </row>
        <row r="121">
          <cell r="C121">
            <v>238</v>
          </cell>
          <cell r="D121" t="str">
            <v>-  SAFETY SWITCH 3P, 600A. FUSIBLE , OUTDOOR TYPE</v>
          </cell>
          <cell r="E121">
            <v>60000</v>
          </cell>
          <cell r="F121">
            <v>500</v>
          </cell>
          <cell r="G121" t="str">
            <v>EA.</v>
          </cell>
        </row>
        <row r="122">
          <cell r="C122">
            <v>239</v>
          </cell>
          <cell r="D122" t="str">
            <v>-  SAFETY SWITCH 3P, 800A. FUSIBLE , OUTDOOR TYPE</v>
          </cell>
          <cell r="E122">
            <v>100000</v>
          </cell>
          <cell r="F122">
            <v>1000</v>
          </cell>
          <cell r="G122" t="str">
            <v>EA.</v>
          </cell>
        </row>
        <row r="123">
          <cell r="C123">
            <v>240</v>
          </cell>
          <cell r="D123" t="str">
            <v>-  SAFETY SWITCH 3P, 1,200A. FUSIBLE , OUTDOOR TYPE</v>
          </cell>
          <cell r="E123">
            <v>120000</v>
          </cell>
          <cell r="F123">
            <v>1000</v>
          </cell>
          <cell r="G123" t="str">
            <v>EA.</v>
          </cell>
        </row>
        <row r="124">
          <cell r="C124">
            <v>241</v>
          </cell>
          <cell r="D124" t="str">
            <v>-  SAFETY SWITCH 3P, 30A. NON-FUSE , OUTDOOR TYPE</v>
          </cell>
          <cell r="E124">
            <v>2800</v>
          </cell>
          <cell r="F124">
            <v>200</v>
          </cell>
          <cell r="G124" t="str">
            <v>EA.</v>
          </cell>
        </row>
        <row r="125">
          <cell r="C125">
            <v>242</v>
          </cell>
          <cell r="D125" t="str">
            <v>-  SAFETY SWITCH 3P, 60A. NON-FUSE , OUTDOOR TYPE</v>
          </cell>
          <cell r="E125">
            <v>5000</v>
          </cell>
          <cell r="F125">
            <v>300</v>
          </cell>
          <cell r="G125" t="str">
            <v>EA.</v>
          </cell>
        </row>
        <row r="126">
          <cell r="C126">
            <v>243</v>
          </cell>
          <cell r="D126" t="str">
            <v>-  SAFETY SWITCH 3P, 100A. NON-FUSE , OUTDOOR TYPE</v>
          </cell>
          <cell r="E126">
            <v>7000</v>
          </cell>
          <cell r="F126">
            <v>400</v>
          </cell>
          <cell r="G126" t="str">
            <v>EA.</v>
          </cell>
        </row>
        <row r="127">
          <cell r="C127">
            <v>244</v>
          </cell>
          <cell r="D127" t="str">
            <v>-  SAFETY SWITCH 3P, 200A. NON-FUSE , OUTDOOR TYPE</v>
          </cell>
          <cell r="E127">
            <v>14000</v>
          </cell>
          <cell r="F127">
            <v>400</v>
          </cell>
          <cell r="G127" t="str">
            <v>EA.</v>
          </cell>
        </row>
        <row r="128">
          <cell r="C128">
            <v>245</v>
          </cell>
          <cell r="D128" t="str">
            <v>-  SAFETY SWITCH 3P, 400A. NON-FUSE , OUTDOOR TYPE</v>
          </cell>
          <cell r="E128">
            <v>33000</v>
          </cell>
          <cell r="F128">
            <v>500</v>
          </cell>
          <cell r="G128" t="str">
            <v>EA.</v>
          </cell>
        </row>
        <row r="129">
          <cell r="C129">
            <v>246</v>
          </cell>
          <cell r="D129" t="str">
            <v>-  SAFETY SWITCH 3P, 600A. NON-FUSE , OUTDOOR TYPE</v>
          </cell>
          <cell r="E129">
            <v>60000</v>
          </cell>
          <cell r="F129">
            <v>500</v>
          </cell>
          <cell r="G129" t="str">
            <v>EA.</v>
          </cell>
        </row>
        <row r="130">
          <cell r="C130">
            <v>409</v>
          </cell>
          <cell r="D130" t="str">
            <v>SPACE</v>
          </cell>
          <cell r="E130">
            <v>2830</v>
          </cell>
          <cell r="F130">
            <v>200</v>
          </cell>
          <cell r="G130" t="str">
            <v>SET</v>
          </cell>
        </row>
        <row r="131">
          <cell r="C131">
            <v>251</v>
          </cell>
          <cell r="D131" t="str">
            <v>-  CB 1P 10A. 5KA. W./ENCLOSURE</v>
          </cell>
          <cell r="E131">
            <v>410</v>
          </cell>
          <cell r="F131">
            <v>100</v>
          </cell>
          <cell r="G131" t="str">
            <v>EA.</v>
          </cell>
        </row>
        <row r="132">
          <cell r="C132">
            <v>252</v>
          </cell>
          <cell r="D132" t="str">
            <v>-  CB 1P 15A. 5KA. W./ENCLOSURE</v>
          </cell>
          <cell r="E132">
            <v>410</v>
          </cell>
          <cell r="F132">
            <v>100</v>
          </cell>
          <cell r="G132" t="str">
            <v>EA.</v>
          </cell>
        </row>
        <row r="133">
          <cell r="C133">
            <v>253</v>
          </cell>
          <cell r="D133" t="str">
            <v>-  CB 1P 20A. 5KA. W./ENCLOSURE</v>
          </cell>
          <cell r="E133">
            <v>410</v>
          </cell>
          <cell r="F133">
            <v>100</v>
          </cell>
          <cell r="G133" t="str">
            <v>EA.</v>
          </cell>
        </row>
        <row r="134">
          <cell r="C134">
            <v>254</v>
          </cell>
          <cell r="D134" t="str">
            <v>-  CB 1P 30A. 5KA. W./ENCLOSURE</v>
          </cell>
          <cell r="E134">
            <v>410</v>
          </cell>
          <cell r="F134">
            <v>100</v>
          </cell>
          <cell r="G134" t="str">
            <v>EA.</v>
          </cell>
        </row>
        <row r="135">
          <cell r="C135">
            <v>255</v>
          </cell>
          <cell r="D135" t="str">
            <v>-  CB 1P 40A. 5KA. W./ENCLOSURE</v>
          </cell>
          <cell r="E135">
            <v>480</v>
          </cell>
          <cell r="F135">
            <v>100</v>
          </cell>
          <cell r="G135" t="str">
            <v>EA.</v>
          </cell>
        </row>
        <row r="136">
          <cell r="C136">
            <v>256</v>
          </cell>
          <cell r="D136" t="str">
            <v>-  CB 2P 15A. 10KA. W./ENCLOSURE</v>
          </cell>
          <cell r="E136">
            <v>730</v>
          </cell>
          <cell r="F136">
            <v>100</v>
          </cell>
          <cell r="G136" t="str">
            <v>EA.</v>
          </cell>
        </row>
        <row r="137">
          <cell r="C137">
            <v>257</v>
          </cell>
          <cell r="D137" t="str">
            <v>-  CB 2P 30A. 10KA. W./ENCLOSURE</v>
          </cell>
          <cell r="E137">
            <v>730</v>
          </cell>
          <cell r="F137">
            <v>100</v>
          </cell>
          <cell r="G137" t="str">
            <v>EA.</v>
          </cell>
        </row>
        <row r="138">
          <cell r="C138">
            <v>258</v>
          </cell>
          <cell r="D138" t="str">
            <v>-  CB 2P 40A. 10KA. W./ENCLOSURE</v>
          </cell>
          <cell r="E138">
            <v>730</v>
          </cell>
          <cell r="F138">
            <v>100</v>
          </cell>
          <cell r="G138" t="str">
            <v>EA.</v>
          </cell>
        </row>
        <row r="139">
          <cell r="C139">
            <v>259</v>
          </cell>
          <cell r="D139" t="str">
            <v>-  CB 2P 50A. 10KA. W./ENCLOSURE</v>
          </cell>
          <cell r="E139">
            <v>730</v>
          </cell>
          <cell r="F139">
            <v>100</v>
          </cell>
          <cell r="G139" t="str">
            <v>EA.</v>
          </cell>
        </row>
        <row r="140">
          <cell r="C140">
            <v>260</v>
          </cell>
          <cell r="D140" t="str">
            <v>-  CB 2P 60A. 10KA. W./ENCLOSURE</v>
          </cell>
          <cell r="E140">
            <v>880</v>
          </cell>
          <cell r="F140">
            <v>100</v>
          </cell>
          <cell r="G140" t="str">
            <v>EA.</v>
          </cell>
        </row>
        <row r="141">
          <cell r="C141">
            <v>261</v>
          </cell>
          <cell r="D141" t="str">
            <v>-  RCB 1P 10A., 5KA.,10mA. W./ENCLOSURE</v>
          </cell>
          <cell r="E141">
            <v>1780</v>
          </cell>
          <cell r="F141">
            <v>150</v>
          </cell>
          <cell r="G141" t="str">
            <v>EA.</v>
          </cell>
        </row>
        <row r="142">
          <cell r="C142">
            <v>262</v>
          </cell>
          <cell r="D142" t="str">
            <v>-  RCB 1P 15A., 5KA.,10mA. W./ENCLOSURE</v>
          </cell>
          <cell r="E142">
            <v>1780</v>
          </cell>
          <cell r="F142">
            <v>150</v>
          </cell>
          <cell r="G142" t="str">
            <v>EA.</v>
          </cell>
        </row>
        <row r="143">
          <cell r="C143">
            <v>263</v>
          </cell>
          <cell r="D143" t="str">
            <v>-  RCB 1P 20A., 5KA.,10mA. W./ENCLOSURE</v>
          </cell>
          <cell r="E143">
            <v>1780</v>
          </cell>
          <cell r="F143">
            <v>150</v>
          </cell>
          <cell r="G143" t="str">
            <v>EA.</v>
          </cell>
        </row>
        <row r="144">
          <cell r="C144">
            <v>264</v>
          </cell>
          <cell r="D144" t="str">
            <v>-  RCB 1P 30A., 5KA.,10mA. W./ENCLOSURE</v>
          </cell>
          <cell r="E144">
            <v>1780</v>
          </cell>
          <cell r="F144">
            <v>150</v>
          </cell>
          <cell r="G144" t="str">
            <v>EA.</v>
          </cell>
        </row>
        <row r="145">
          <cell r="C145">
            <v>265</v>
          </cell>
          <cell r="D145" t="str">
            <v>-  RCB 1P 40A., 5KA.,10mA. W./ENCLOSURE</v>
          </cell>
          <cell r="E145">
            <v>2680</v>
          </cell>
          <cell r="F145">
            <v>150</v>
          </cell>
          <cell r="G145" t="str">
            <v>EA.</v>
          </cell>
        </row>
        <row r="146">
          <cell r="C146">
            <v>266</v>
          </cell>
          <cell r="D146" t="str">
            <v>-  RCB 1P 15A., 10KA.,10mA. W./ENCLOSURE</v>
          </cell>
          <cell r="E146">
            <v>3080</v>
          </cell>
          <cell r="F146">
            <v>150</v>
          </cell>
          <cell r="G146" t="str">
            <v>EA.</v>
          </cell>
        </row>
        <row r="147">
          <cell r="C147">
            <v>267</v>
          </cell>
          <cell r="D147" t="str">
            <v>-  RCB 1P 30A., 10KA.,10mA. W./ENCLOSURE</v>
          </cell>
          <cell r="E147">
            <v>3080</v>
          </cell>
          <cell r="F147">
            <v>150</v>
          </cell>
          <cell r="G147" t="str">
            <v>EA.</v>
          </cell>
        </row>
        <row r="148">
          <cell r="C148">
            <v>268</v>
          </cell>
          <cell r="D148" t="str">
            <v>-  RCB 1P 40A., 10KA.,10mA. W./ENCLOSURE</v>
          </cell>
          <cell r="E148">
            <v>3080</v>
          </cell>
          <cell r="F148">
            <v>150</v>
          </cell>
          <cell r="G148" t="str">
            <v>EA.</v>
          </cell>
        </row>
        <row r="149">
          <cell r="C149">
            <v>269</v>
          </cell>
          <cell r="D149" t="str">
            <v>-  RCB 1P 50A., 10KA.,10mA. W./ENCLOSURE</v>
          </cell>
          <cell r="E149">
            <v>3080</v>
          </cell>
          <cell r="F149">
            <v>150</v>
          </cell>
          <cell r="G149" t="str">
            <v>EA.</v>
          </cell>
        </row>
        <row r="150">
          <cell r="C150">
            <v>270</v>
          </cell>
          <cell r="D150" t="str">
            <v>-  RCB 1P 60A., 10KA.,10mA. W./ENCLOSURE</v>
          </cell>
          <cell r="E150">
            <v>3080</v>
          </cell>
          <cell r="F150">
            <v>150</v>
          </cell>
          <cell r="G150" t="str">
            <v>EA.</v>
          </cell>
        </row>
        <row r="151">
          <cell r="C151">
            <v>271</v>
          </cell>
          <cell r="D151" t="str">
            <v>-  MAGNETIC CONTACTOR 3P 6A. AC3</v>
          </cell>
          <cell r="E151">
            <v>530</v>
          </cell>
          <cell r="F151">
            <v>100</v>
          </cell>
          <cell r="G151" t="str">
            <v>EA.</v>
          </cell>
        </row>
        <row r="152">
          <cell r="C152">
            <v>272</v>
          </cell>
          <cell r="D152" t="str">
            <v>-  MAGNETIC CONTACTOR 3P 9A. AC3</v>
          </cell>
          <cell r="E152">
            <v>580</v>
          </cell>
          <cell r="F152">
            <v>100</v>
          </cell>
          <cell r="G152" t="str">
            <v>EA.</v>
          </cell>
        </row>
        <row r="153">
          <cell r="C153">
            <v>273</v>
          </cell>
          <cell r="D153" t="str">
            <v>-  MAGNETIC CONTACTOR 3P 12A. AC3</v>
          </cell>
          <cell r="E153">
            <v>660</v>
          </cell>
          <cell r="F153">
            <v>100</v>
          </cell>
          <cell r="G153" t="str">
            <v>EA.</v>
          </cell>
        </row>
        <row r="154">
          <cell r="C154">
            <v>274</v>
          </cell>
          <cell r="D154" t="str">
            <v>-  MAGNETIC CONTACTOR 3P 18A. AC3</v>
          </cell>
          <cell r="E154">
            <v>930</v>
          </cell>
          <cell r="F154">
            <v>100</v>
          </cell>
          <cell r="G154" t="str">
            <v>EA.</v>
          </cell>
        </row>
        <row r="155">
          <cell r="C155">
            <v>275</v>
          </cell>
          <cell r="D155" t="str">
            <v>-  MAGNETIC CONTACTOR 3P 25A. AC3</v>
          </cell>
          <cell r="E155">
            <v>1150</v>
          </cell>
          <cell r="F155">
            <v>100</v>
          </cell>
          <cell r="G155" t="str">
            <v>EA.</v>
          </cell>
        </row>
        <row r="156">
          <cell r="C156">
            <v>276</v>
          </cell>
          <cell r="D156" t="str">
            <v>-  MAGNETIC CONTACTOR 3P 32A. AC3</v>
          </cell>
          <cell r="E156">
            <v>1550</v>
          </cell>
          <cell r="F156">
            <v>100</v>
          </cell>
          <cell r="G156" t="str">
            <v>EA.</v>
          </cell>
        </row>
        <row r="157">
          <cell r="C157">
            <v>277</v>
          </cell>
          <cell r="D157" t="str">
            <v>-  MAGNETIC CONTACTOR 3P 40A. AC3</v>
          </cell>
          <cell r="E157">
            <v>2100</v>
          </cell>
          <cell r="F157">
            <v>100</v>
          </cell>
          <cell r="G157" t="str">
            <v>EA.</v>
          </cell>
        </row>
        <row r="158">
          <cell r="C158">
            <v>278</v>
          </cell>
          <cell r="D158" t="str">
            <v>-  MAGNETIC CONTACTOR 3P 50A. AC3</v>
          </cell>
          <cell r="E158">
            <v>2700</v>
          </cell>
          <cell r="F158">
            <v>100</v>
          </cell>
          <cell r="G158" t="str">
            <v>EA.</v>
          </cell>
        </row>
        <row r="159">
          <cell r="C159">
            <v>279</v>
          </cell>
          <cell r="D159" t="str">
            <v>-  MAGNETIC CONTACTOR 3P 65A. AC3</v>
          </cell>
          <cell r="E159">
            <v>3100</v>
          </cell>
          <cell r="F159">
            <v>150</v>
          </cell>
          <cell r="G159" t="str">
            <v>EA.</v>
          </cell>
        </row>
        <row r="160">
          <cell r="C160">
            <v>280</v>
          </cell>
          <cell r="D160" t="str">
            <v>-  MAGNETIC CONTACTOR 3P 80A. AC3</v>
          </cell>
          <cell r="E160">
            <v>3830</v>
          </cell>
          <cell r="F160">
            <v>200</v>
          </cell>
          <cell r="G160" t="str">
            <v>EA.</v>
          </cell>
        </row>
        <row r="161">
          <cell r="C161">
            <v>281</v>
          </cell>
          <cell r="D161" t="str">
            <v>-  MAGNETIC CONTACTOR 3P 100A. AC3</v>
          </cell>
          <cell r="E161">
            <v>4480</v>
          </cell>
          <cell r="F161">
            <v>200</v>
          </cell>
          <cell r="G161" t="str">
            <v>EA.</v>
          </cell>
        </row>
        <row r="162">
          <cell r="C162">
            <v>282</v>
          </cell>
          <cell r="D162" t="str">
            <v>-  MAGNETIC CONTACTOR 3P 110A. AC3</v>
          </cell>
          <cell r="E162">
            <v>5120</v>
          </cell>
          <cell r="F162">
            <v>200</v>
          </cell>
          <cell r="G162" t="str">
            <v>EA.</v>
          </cell>
        </row>
        <row r="163">
          <cell r="C163">
            <v>283</v>
          </cell>
          <cell r="D163" t="str">
            <v>-  MAGNETIC CONTACTOR 3P 150A. AC3</v>
          </cell>
          <cell r="E163">
            <v>9200</v>
          </cell>
          <cell r="F163">
            <v>200</v>
          </cell>
          <cell r="G163" t="str">
            <v>EA.</v>
          </cell>
        </row>
        <row r="164">
          <cell r="C164">
            <v>284</v>
          </cell>
          <cell r="D164" t="str">
            <v>-  MAGNETIC CONTACTOR 3P 185A. AC3</v>
          </cell>
          <cell r="E164">
            <v>10920</v>
          </cell>
          <cell r="F164">
            <v>300</v>
          </cell>
          <cell r="G164" t="str">
            <v>EA.</v>
          </cell>
        </row>
        <row r="165">
          <cell r="C165">
            <v>285</v>
          </cell>
          <cell r="D165" t="str">
            <v>-  MAGNETIC CONTACTOR 3P 200A. AC3</v>
          </cell>
          <cell r="E165">
            <v>12500</v>
          </cell>
          <cell r="F165">
            <v>300</v>
          </cell>
          <cell r="G165" t="str">
            <v>EA.</v>
          </cell>
        </row>
        <row r="166">
          <cell r="C166">
            <v>286</v>
          </cell>
          <cell r="D166" t="str">
            <v>-  MAGNETIC CONTACTOR 3P 265A. AC3</v>
          </cell>
          <cell r="E166">
            <v>16500</v>
          </cell>
          <cell r="F166">
            <v>300</v>
          </cell>
          <cell r="G166" t="str">
            <v>EA.</v>
          </cell>
        </row>
        <row r="167">
          <cell r="C167">
            <v>287</v>
          </cell>
          <cell r="D167" t="str">
            <v>-  MAGNETIC CONTACTOR 3P 300A. AC3</v>
          </cell>
          <cell r="E167">
            <v>22000</v>
          </cell>
          <cell r="F167">
            <v>400</v>
          </cell>
          <cell r="G167" t="str">
            <v>EA.</v>
          </cell>
        </row>
        <row r="168">
          <cell r="C168">
            <v>288</v>
          </cell>
          <cell r="D168" t="str">
            <v>-  MAGNETIC CONTACTOR 3P 410A. AC3</v>
          </cell>
          <cell r="E168">
            <v>24900</v>
          </cell>
          <cell r="F168">
            <v>400</v>
          </cell>
          <cell r="G168" t="str">
            <v>EA.</v>
          </cell>
        </row>
        <row r="169">
          <cell r="C169">
            <v>289</v>
          </cell>
          <cell r="D169" t="str">
            <v>-  MAGNETIC CONTACTOR 3P 450A. AC3</v>
          </cell>
          <cell r="E169">
            <v>28460</v>
          </cell>
          <cell r="F169">
            <v>400</v>
          </cell>
          <cell r="G169" t="str">
            <v>EA.</v>
          </cell>
        </row>
        <row r="170">
          <cell r="C170">
            <v>290</v>
          </cell>
          <cell r="D170" t="str">
            <v>-  MAGNETIC CONTACTOR 3P 630A. AC3</v>
          </cell>
          <cell r="E170">
            <v>35240</v>
          </cell>
          <cell r="F170">
            <v>500</v>
          </cell>
          <cell r="G170" t="str">
            <v>EA.</v>
          </cell>
        </row>
        <row r="171">
          <cell r="C171">
            <v>291</v>
          </cell>
          <cell r="D171" t="str">
            <v>-  MAGNETIC CONTACTOR 3P 800A. AC3</v>
          </cell>
          <cell r="E171">
            <v>52780</v>
          </cell>
          <cell r="F171">
            <v>700</v>
          </cell>
          <cell r="G171" t="str">
            <v>EA.</v>
          </cell>
        </row>
        <row r="172">
          <cell r="C172">
            <v>292</v>
          </cell>
          <cell r="D172" t="str">
            <v>-  MAGNETIC CONTACTOR 3P 1,000A. AC3</v>
          </cell>
          <cell r="E172">
            <v>111700</v>
          </cell>
          <cell r="F172">
            <v>1000</v>
          </cell>
          <cell r="G172" t="str">
            <v>EA.</v>
          </cell>
        </row>
        <row r="173">
          <cell r="C173">
            <v>514</v>
          </cell>
          <cell r="D173" t="str">
            <v>SPACE</v>
          </cell>
          <cell r="E173">
            <v>4800</v>
          </cell>
          <cell r="F173">
            <v>1000</v>
          </cell>
          <cell r="G173" t="str">
            <v>SET</v>
          </cell>
        </row>
        <row r="174">
          <cell r="C174">
            <v>296</v>
          </cell>
          <cell r="D174" t="str">
            <v>-  6A. CONTROL RELAY</v>
          </cell>
          <cell r="E174">
            <v>1000</v>
          </cell>
          <cell r="F174">
            <v>100</v>
          </cell>
          <cell r="G174" t="str">
            <v>EA.</v>
          </cell>
        </row>
        <row r="175">
          <cell r="C175">
            <v>516</v>
          </cell>
          <cell r="D175" t="str">
            <v>-  BAR CODE READER</v>
          </cell>
          <cell r="E175">
            <v>7000</v>
          </cell>
          <cell r="F175">
            <v>1000</v>
          </cell>
          <cell r="G175" t="str">
            <v>SET</v>
          </cell>
        </row>
        <row r="176">
          <cell r="C176">
            <v>517</v>
          </cell>
          <cell r="D176" t="str">
            <v>-  SMART CARD READER WITH KEY PAD &amp; DISPLAY</v>
          </cell>
          <cell r="E176" t="str">
            <v>(ON REQ)</v>
          </cell>
          <cell r="F176">
            <v>0</v>
          </cell>
          <cell r="G176" t="str">
            <v>SET</v>
          </cell>
        </row>
        <row r="177">
          <cell r="C177">
            <v>840</v>
          </cell>
          <cell r="D177" t="str">
            <v>SPACE</v>
          </cell>
          <cell r="E177">
            <v>25000</v>
          </cell>
          <cell r="F177">
            <v>800</v>
          </cell>
          <cell r="G177" t="str">
            <v>M.</v>
          </cell>
        </row>
        <row r="178">
          <cell r="C178">
            <v>841</v>
          </cell>
          <cell r="D178" t="str">
            <v>CARD</v>
          </cell>
          <cell r="E178">
            <v>28000</v>
          </cell>
          <cell r="F178">
            <v>800</v>
          </cell>
          <cell r="G178" t="str">
            <v>M.</v>
          </cell>
        </row>
        <row r="179">
          <cell r="C179">
            <v>521</v>
          </cell>
          <cell r="D179" t="str">
            <v>-  CUSTOMER LOGO CARD</v>
          </cell>
          <cell r="E179">
            <v>100</v>
          </cell>
          <cell r="F179">
            <v>0</v>
          </cell>
          <cell r="G179" t="str">
            <v>SET</v>
          </cell>
        </row>
        <row r="180">
          <cell r="C180">
            <v>843</v>
          </cell>
          <cell r="D180" t="str">
            <v>SPACE</v>
          </cell>
          <cell r="E180">
            <v>50000</v>
          </cell>
          <cell r="F180">
            <v>1000</v>
          </cell>
          <cell r="G180" t="str">
            <v>M.</v>
          </cell>
        </row>
        <row r="181">
          <cell r="C181">
            <v>844</v>
          </cell>
          <cell r="D181" t="str">
            <v>COMMUNICATOR</v>
          </cell>
          <cell r="E181">
            <v>67000</v>
          </cell>
          <cell r="F181">
            <v>1000</v>
          </cell>
          <cell r="G181" t="str">
            <v>M.</v>
          </cell>
        </row>
        <row r="182">
          <cell r="C182">
            <v>526</v>
          </cell>
          <cell r="D182" t="str">
            <v>-  SERIAL COMMUNICATOR LINK UP TO 16 CONTROLLERS</v>
          </cell>
          <cell r="E182">
            <v>15000</v>
          </cell>
          <cell r="F182">
            <v>5000</v>
          </cell>
          <cell r="G182" t="str">
            <v>SET</v>
          </cell>
        </row>
        <row r="183">
          <cell r="C183">
            <v>527</v>
          </cell>
          <cell r="D183" t="str">
            <v>-  PARALLEL COMMUNICATOR LINK UP TO 16 CONTROLLERS</v>
          </cell>
          <cell r="E183">
            <v>20000</v>
          </cell>
          <cell r="F183">
            <v>10000</v>
          </cell>
          <cell r="G183" t="str">
            <v>SET</v>
          </cell>
        </row>
        <row r="184">
          <cell r="C184">
            <v>528</v>
          </cell>
          <cell r="D184" t="str">
            <v>-  INTELLIGENT COMMUNICATOR LINK UP TO 64 CONTROLLERS</v>
          </cell>
          <cell r="E184">
            <v>85000</v>
          </cell>
          <cell r="F184">
            <v>15000</v>
          </cell>
          <cell r="G184" t="str">
            <v>SET</v>
          </cell>
        </row>
        <row r="185">
          <cell r="C185">
            <v>851</v>
          </cell>
          <cell r="D185" t="str">
            <v>SOFTWARE MANAGEMENT</v>
          </cell>
          <cell r="E185">
            <v>13000</v>
          </cell>
          <cell r="F185">
            <v>500</v>
          </cell>
          <cell r="G185" t="str">
            <v>M.</v>
          </cell>
        </row>
        <row r="186">
          <cell r="C186">
            <v>852</v>
          </cell>
          <cell r="D186" t="str">
            <v>-  16 CONTROLLERS ACCESS CONTROL MANAGEMENT</v>
          </cell>
          <cell r="E186">
            <v>22000</v>
          </cell>
          <cell r="F186">
            <v>10000</v>
          </cell>
          <cell r="G186" t="str">
            <v>SET</v>
          </cell>
        </row>
        <row r="187">
          <cell r="C187">
            <v>853</v>
          </cell>
          <cell r="D187" t="str">
            <v>-  64 CONTROLLERS ACCESS CONTROL MANAGEMENT</v>
          </cell>
          <cell r="E187">
            <v>35000</v>
          </cell>
          <cell r="F187">
            <v>15000</v>
          </cell>
          <cell r="G187" t="str">
            <v>SET</v>
          </cell>
        </row>
        <row r="188">
          <cell r="C188">
            <v>854</v>
          </cell>
          <cell r="D188" t="str">
            <v>-  AL. RISER BUSDUCT 1,350 A.</v>
          </cell>
          <cell r="E188">
            <v>15000</v>
          </cell>
          <cell r="F188">
            <v>700</v>
          </cell>
          <cell r="G188" t="str">
            <v>M.</v>
          </cell>
        </row>
        <row r="189">
          <cell r="C189">
            <v>855</v>
          </cell>
          <cell r="D189" t="str">
            <v>-  AL. RISER BUSDUCT 1,600 A.</v>
          </cell>
          <cell r="E189">
            <v>16000</v>
          </cell>
          <cell r="F189">
            <v>800</v>
          </cell>
          <cell r="G189" t="str">
            <v>M.</v>
          </cell>
        </row>
        <row r="190">
          <cell r="C190">
            <v>856</v>
          </cell>
          <cell r="D190" t="str">
            <v>-  AL. RISER BUSDUCT 2,000 A.</v>
          </cell>
          <cell r="E190">
            <v>25000</v>
          </cell>
          <cell r="F190">
            <v>800</v>
          </cell>
          <cell r="G190" t="str">
            <v>M.</v>
          </cell>
        </row>
        <row r="191">
          <cell r="C191">
            <v>857</v>
          </cell>
          <cell r="D191" t="str">
            <v>-  AL. RISER BUSDUCT 2,500 A.</v>
          </cell>
          <cell r="E191">
            <v>26600</v>
          </cell>
          <cell r="F191">
            <v>1000</v>
          </cell>
          <cell r="G191" t="str">
            <v>M.</v>
          </cell>
        </row>
        <row r="192">
          <cell r="C192">
            <v>858</v>
          </cell>
          <cell r="D192" t="str">
            <v>-  AL. RISER BUSDUCT 3,000 A.</v>
          </cell>
          <cell r="E192">
            <v>34000</v>
          </cell>
          <cell r="F192">
            <v>1000</v>
          </cell>
          <cell r="G192" t="str">
            <v>M.</v>
          </cell>
        </row>
        <row r="193">
          <cell r="C193">
            <v>859</v>
          </cell>
          <cell r="D193" t="str">
            <v>-  AL. RISER BUSDUCT 4,000 A.</v>
          </cell>
          <cell r="E193">
            <v>40000</v>
          </cell>
          <cell r="F193">
            <v>1000</v>
          </cell>
          <cell r="G193" t="str">
            <v>M.</v>
          </cell>
        </row>
        <row r="194">
          <cell r="C194">
            <v>860</v>
          </cell>
          <cell r="D194" t="str">
            <v>-  CU. RISER BUSDUCT 800 A.</v>
          </cell>
          <cell r="E194">
            <v>16000</v>
          </cell>
          <cell r="F194">
            <v>500</v>
          </cell>
          <cell r="G194" t="str">
            <v>M.</v>
          </cell>
        </row>
        <row r="195">
          <cell r="C195">
            <v>861</v>
          </cell>
          <cell r="D195" t="str">
            <v>-  CU. RISER BUSDUCT 1,000 A.</v>
          </cell>
          <cell r="E195">
            <v>17300</v>
          </cell>
          <cell r="F195">
            <v>500</v>
          </cell>
          <cell r="G195" t="str">
            <v>M.</v>
          </cell>
        </row>
        <row r="196">
          <cell r="C196">
            <v>862</v>
          </cell>
          <cell r="D196" t="str">
            <v>-  CU. RISER BUSDUCT 1,200 A.</v>
          </cell>
          <cell r="E196">
            <v>19300</v>
          </cell>
          <cell r="F196">
            <v>700</v>
          </cell>
          <cell r="G196" t="str">
            <v>M.</v>
          </cell>
        </row>
        <row r="197">
          <cell r="C197">
            <v>863</v>
          </cell>
          <cell r="D197" t="str">
            <v>-  CU. RISER BUSDUCT 1,350 A.</v>
          </cell>
          <cell r="E197">
            <v>21000</v>
          </cell>
          <cell r="F197">
            <v>700</v>
          </cell>
          <cell r="G197" t="str">
            <v>M.</v>
          </cell>
        </row>
        <row r="198">
          <cell r="C198">
            <v>864</v>
          </cell>
          <cell r="D198" t="str">
            <v>-  CU. RISER BUSDUCT 1,600 A.</v>
          </cell>
          <cell r="E198">
            <v>22000</v>
          </cell>
          <cell r="F198">
            <v>800</v>
          </cell>
          <cell r="G198" t="str">
            <v>M.</v>
          </cell>
        </row>
        <row r="199">
          <cell r="C199">
            <v>865</v>
          </cell>
          <cell r="D199" t="str">
            <v>-  CU. RISER BUSDUCT 2,000 A.</v>
          </cell>
          <cell r="E199">
            <v>26000</v>
          </cell>
          <cell r="F199">
            <v>800</v>
          </cell>
          <cell r="G199" t="str">
            <v>M.</v>
          </cell>
        </row>
        <row r="200">
          <cell r="C200">
            <v>866</v>
          </cell>
          <cell r="D200" t="str">
            <v>-  CU. RISER BUSDUCT 2,500 A.</v>
          </cell>
          <cell r="E200">
            <v>40000</v>
          </cell>
          <cell r="F200">
            <v>1000</v>
          </cell>
          <cell r="G200" t="str">
            <v>M.</v>
          </cell>
        </row>
        <row r="201">
          <cell r="C201">
            <v>867</v>
          </cell>
          <cell r="D201" t="str">
            <v>-  CU. RISER BUSDUCT 3,000 A.</v>
          </cell>
          <cell r="E201">
            <v>46600</v>
          </cell>
          <cell r="F201">
            <v>1000</v>
          </cell>
          <cell r="G201" t="str">
            <v>M.</v>
          </cell>
        </row>
        <row r="202">
          <cell r="C202">
            <v>868</v>
          </cell>
          <cell r="D202" t="str">
            <v>-  CU. RISER BUSDUCT 4,000 A.</v>
          </cell>
          <cell r="E202">
            <v>60000</v>
          </cell>
          <cell r="F202">
            <v>1000</v>
          </cell>
          <cell r="G202" t="str">
            <v>M.</v>
          </cell>
        </row>
        <row r="203">
          <cell r="C203">
            <v>869</v>
          </cell>
          <cell r="D203" t="str">
            <v>-  CU. RISER BUSDUCT 5,000 A.</v>
          </cell>
          <cell r="E203">
            <v>67000</v>
          </cell>
          <cell r="F203">
            <v>1000</v>
          </cell>
          <cell r="G203" t="str">
            <v>M.</v>
          </cell>
        </row>
        <row r="204">
          <cell r="D204" t="str">
            <v>SPACE</v>
          </cell>
        </row>
        <row r="205">
          <cell r="D205" t="str">
            <v>OUTDOOR BUSDUCT</v>
          </cell>
        </row>
        <row r="206">
          <cell r="C206">
            <v>871</v>
          </cell>
          <cell r="D206" t="str">
            <v>-  AL. BUSDUCT (OUTDOOR) 800 A.</v>
          </cell>
          <cell r="E206">
            <v>18000</v>
          </cell>
          <cell r="F206">
            <v>500</v>
          </cell>
          <cell r="G206" t="str">
            <v>M.</v>
          </cell>
        </row>
        <row r="207">
          <cell r="C207">
            <v>872</v>
          </cell>
          <cell r="D207" t="str">
            <v>-  AL. BUSDUCT (OUTDOOR) 1,000 A.</v>
          </cell>
          <cell r="E207">
            <v>20000</v>
          </cell>
          <cell r="F207">
            <v>500</v>
          </cell>
          <cell r="G207" t="str">
            <v>M.</v>
          </cell>
        </row>
        <row r="208">
          <cell r="C208">
            <v>873</v>
          </cell>
          <cell r="D208" t="str">
            <v>-  AL. BUSDUCT (OUTDOOR) 1,200 A.</v>
          </cell>
          <cell r="E208">
            <v>21000</v>
          </cell>
          <cell r="F208">
            <v>700</v>
          </cell>
          <cell r="G208" t="str">
            <v>M.</v>
          </cell>
        </row>
        <row r="209">
          <cell r="C209">
            <v>874</v>
          </cell>
          <cell r="D209" t="str">
            <v>-  AL. BUSDUCT (OUTDOOR) 1,350 A.</v>
          </cell>
          <cell r="E209">
            <v>22000</v>
          </cell>
          <cell r="F209">
            <v>700</v>
          </cell>
          <cell r="G209" t="str">
            <v>M.</v>
          </cell>
        </row>
        <row r="210">
          <cell r="C210">
            <v>875</v>
          </cell>
          <cell r="D210" t="str">
            <v>-  AL. BUSDUCT (OUTDOOR) 1,600 A.</v>
          </cell>
          <cell r="E210">
            <v>24000</v>
          </cell>
          <cell r="F210">
            <v>800</v>
          </cell>
          <cell r="G210" t="str">
            <v>M.</v>
          </cell>
        </row>
        <row r="211">
          <cell r="C211">
            <v>876</v>
          </cell>
          <cell r="D211" t="str">
            <v>-  AL. BUSDUCT (OUTDOOR) 2,000 A.</v>
          </cell>
          <cell r="E211">
            <v>30000</v>
          </cell>
          <cell r="F211">
            <v>800</v>
          </cell>
          <cell r="G211" t="str">
            <v>M.</v>
          </cell>
        </row>
        <row r="212">
          <cell r="C212">
            <v>877</v>
          </cell>
          <cell r="D212" t="str">
            <v>-  AL. BUSDUCT (OUTDOOR) 2,500 A.</v>
          </cell>
          <cell r="E212">
            <v>33000</v>
          </cell>
          <cell r="F212">
            <v>1000</v>
          </cell>
          <cell r="G212" t="str">
            <v>M.</v>
          </cell>
        </row>
        <row r="213">
          <cell r="C213">
            <v>878</v>
          </cell>
          <cell r="D213" t="str">
            <v>-  AL. BUSDUCT (OUTDOOR) 3,000 A.</v>
          </cell>
          <cell r="E213">
            <v>40000</v>
          </cell>
          <cell r="F213">
            <v>1000</v>
          </cell>
          <cell r="G213" t="str">
            <v>M.</v>
          </cell>
        </row>
        <row r="214">
          <cell r="C214">
            <v>879</v>
          </cell>
          <cell r="D214" t="str">
            <v>-  AL. BUSDUCT (OUTDOOR) 4,000 A.</v>
          </cell>
          <cell r="E214">
            <v>53000</v>
          </cell>
          <cell r="F214">
            <v>1000</v>
          </cell>
          <cell r="G214" t="str">
            <v>M.</v>
          </cell>
        </row>
        <row r="215">
          <cell r="C215">
            <v>880</v>
          </cell>
          <cell r="D215" t="str">
            <v>-  CU BUSDUCT (OUTDOOR) 800 A.</v>
          </cell>
          <cell r="E215">
            <v>22000</v>
          </cell>
          <cell r="F215">
            <v>500</v>
          </cell>
          <cell r="G215" t="str">
            <v>M.</v>
          </cell>
        </row>
        <row r="216">
          <cell r="C216">
            <v>881</v>
          </cell>
          <cell r="D216" t="str">
            <v>-  CU. BUSDUCT (OUTDOOR) 1,000 A.</v>
          </cell>
          <cell r="E216">
            <v>24000</v>
          </cell>
          <cell r="F216">
            <v>500</v>
          </cell>
          <cell r="G216" t="str">
            <v>M.</v>
          </cell>
        </row>
        <row r="217">
          <cell r="C217">
            <v>882</v>
          </cell>
          <cell r="D217" t="str">
            <v>-  CU. BUSDUCT (OUTDOOR) 1,200 A.</v>
          </cell>
          <cell r="E217">
            <v>28000</v>
          </cell>
          <cell r="F217">
            <v>700</v>
          </cell>
          <cell r="G217" t="str">
            <v>M.</v>
          </cell>
        </row>
        <row r="218">
          <cell r="C218">
            <v>883</v>
          </cell>
          <cell r="D218" t="str">
            <v>-  CU. BUSDUCT (OUTDOOR) 1,350 A.</v>
          </cell>
          <cell r="E218">
            <v>30000</v>
          </cell>
          <cell r="F218">
            <v>700</v>
          </cell>
          <cell r="G218" t="str">
            <v>M.</v>
          </cell>
        </row>
        <row r="219">
          <cell r="C219">
            <v>884</v>
          </cell>
          <cell r="D219" t="str">
            <v>-  CU. BUSDUCT (OUTDOOR) 1,600 A.</v>
          </cell>
          <cell r="E219">
            <v>32000</v>
          </cell>
          <cell r="F219">
            <v>800</v>
          </cell>
          <cell r="G219" t="str">
            <v>M.</v>
          </cell>
        </row>
        <row r="220">
          <cell r="C220">
            <v>885</v>
          </cell>
          <cell r="D220" t="str">
            <v>-  CU. BUSDUCT (OUTDOOR) 2,000 A.</v>
          </cell>
          <cell r="E220">
            <v>33000</v>
          </cell>
          <cell r="F220">
            <v>800</v>
          </cell>
          <cell r="G220" t="str">
            <v>M.</v>
          </cell>
        </row>
        <row r="221">
          <cell r="C221">
            <v>886</v>
          </cell>
          <cell r="D221" t="str">
            <v>-  CU. BUSDUCT (OUTDOOR) 2,500 A.</v>
          </cell>
          <cell r="E221">
            <v>50000</v>
          </cell>
          <cell r="F221">
            <v>1000</v>
          </cell>
          <cell r="G221" t="str">
            <v>M.</v>
          </cell>
        </row>
        <row r="222">
          <cell r="C222">
            <v>887</v>
          </cell>
          <cell r="D222" t="str">
            <v>-  CU. BUSDUCT (OUTDOOR) 3,000 A.</v>
          </cell>
          <cell r="E222">
            <v>58000</v>
          </cell>
          <cell r="F222">
            <v>1000</v>
          </cell>
          <cell r="G222" t="str">
            <v>M.</v>
          </cell>
        </row>
        <row r="223">
          <cell r="C223">
            <v>888</v>
          </cell>
          <cell r="D223" t="str">
            <v>-  CU. BUSDUCT (OUTDOOR) 4,000 A.</v>
          </cell>
          <cell r="E223">
            <v>67000</v>
          </cell>
          <cell r="F223">
            <v>1000</v>
          </cell>
          <cell r="G223" t="str">
            <v>M.</v>
          </cell>
        </row>
        <row r="224">
          <cell r="C224">
            <v>889</v>
          </cell>
          <cell r="D224" t="str">
            <v>-  CU. BUSDUCT (OUTDOOR) 5,000 A.</v>
          </cell>
          <cell r="E224">
            <v>80000</v>
          </cell>
          <cell r="F224">
            <v>1000</v>
          </cell>
          <cell r="G224" t="str">
            <v>M.</v>
          </cell>
        </row>
        <row r="225">
          <cell r="D225" t="str">
            <v>SPACE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quest"/>
      <sheetName val="List"/>
      <sheetName val="Sheet1"/>
      <sheetName val="SAN REDUCED 1"/>
      <sheetName val="SH-B"/>
      <sheetName val="SH-D"/>
      <sheetName val="SH-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 Data"/>
      <sheetName val="Mat"/>
      <sheetName val="SH-A"/>
      <sheetName val="SH-B"/>
      <sheetName val="SH-D"/>
      <sheetName val="SH-E"/>
      <sheetName val="SH-F"/>
      <sheetName val="SH-G"/>
      <sheetName val="SH-C"/>
      <sheetName val="Cost Assumption"/>
      <sheetName val="Sheet1"/>
      <sheetName val="boq"/>
    </sheetNames>
    <sheetDataSet>
      <sheetData sheetId="0">
        <row r="5">
          <cell r="C5" t="str">
            <v>NO. ( หลัง )</v>
          </cell>
        </row>
        <row r="6">
          <cell r="B6" t="str">
            <v>Code</v>
          </cell>
        </row>
        <row r="7">
          <cell r="B7">
            <v>20000</v>
          </cell>
          <cell r="C7" t="str">
            <v>เสาเข็ม</v>
          </cell>
        </row>
        <row r="8">
          <cell r="B8">
            <v>20101</v>
          </cell>
          <cell r="C8" t="str">
            <v>Steel structure frame and Sheet pile</v>
          </cell>
          <cell r="D8">
            <v>20101</v>
          </cell>
          <cell r="E8" t="str">
            <v>LS.</v>
          </cell>
          <cell r="F8">
            <v>5839979</v>
          </cell>
          <cell r="G8">
            <v>0</v>
          </cell>
          <cell r="H8">
            <v>6015180</v>
          </cell>
          <cell r="I8">
            <v>0</v>
          </cell>
          <cell r="J8">
            <v>1.03</v>
          </cell>
        </row>
        <row r="9">
          <cell r="B9">
            <v>20102</v>
          </cell>
          <cell r="C9" t="str">
            <v>Pile cut off for  Wet process Piles</v>
          </cell>
          <cell r="D9">
            <v>20102</v>
          </cell>
          <cell r="E9" t="str">
            <v>no.</v>
          </cell>
          <cell r="F9">
            <v>0</v>
          </cell>
          <cell r="G9">
            <v>800</v>
          </cell>
          <cell r="H9">
            <v>0</v>
          </cell>
          <cell r="I9">
            <v>825</v>
          </cell>
          <cell r="J9">
            <v>1.03</v>
          </cell>
        </row>
        <row r="10">
          <cell r="B10">
            <v>20103</v>
          </cell>
          <cell r="C10" t="str">
            <v xml:space="preserve">Pile cut off for  Dry process Piles </v>
          </cell>
          <cell r="D10">
            <v>20103</v>
          </cell>
          <cell r="E10" t="str">
            <v>no.</v>
          </cell>
          <cell r="F10">
            <v>0</v>
          </cell>
          <cell r="G10">
            <v>300</v>
          </cell>
          <cell r="H10">
            <v>0</v>
          </cell>
          <cell r="I10">
            <v>310</v>
          </cell>
          <cell r="J10">
            <v>1.03</v>
          </cell>
        </row>
        <row r="11">
          <cell r="B11">
            <v>20104</v>
          </cell>
          <cell r="C11" t="str">
            <v xml:space="preserve">Dia. 0.15 x 6.00 m. Hexagon Piles </v>
          </cell>
          <cell r="D11">
            <v>20104</v>
          </cell>
          <cell r="E11" t="str">
            <v>no.</v>
          </cell>
          <cell r="F11">
            <v>400</v>
          </cell>
          <cell r="G11">
            <v>200</v>
          </cell>
          <cell r="H11">
            <v>415</v>
          </cell>
          <cell r="I11">
            <v>210</v>
          </cell>
          <cell r="J11">
            <v>1.03</v>
          </cell>
        </row>
        <row r="12">
          <cell r="B12">
            <v>20105</v>
          </cell>
          <cell r="D12">
            <v>20105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1.03</v>
          </cell>
        </row>
        <row r="14">
          <cell r="B14">
            <v>30000</v>
          </cell>
          <cell r="C14" t="str">
            <v>Earth Work</v>
          </cell>
        </row>
        <row r="15">
          <cell r="B15">
            <v>30101</v>
          </cell>
          <cell r="C15" t="str">
            <v>Excavation works</v>
          </cell>
          <cell r="D15">
            <v>30101</v>
          </cell>
          <cell r="E15" t="str">
            <v>m3</v>
          </cell>
          <cell r="F15">
            <v>0</v>
          </cell>
          <cell r="G15">
            <v>90</v>
          </cell>
          <cell r="H15">
            <v>0</v>
          </cell>
          <cell r="I15">
            <v>95</v>
          </cell>
          <cell r="J15">
            <v>1.03</v>
          </cell>
        </row>
        <row r="16">
          <cell r="B16">
            <v>30102</v>
          </cell>
          <cell r="C16" t="str">
            <v>Backfill with import material</v>
          </cell>
          <cell r="D16">
            <v>30102</v>
          </cell>
          <cell r="E16" t="str">
            <v>m3</v>
          </cell>
          <cell r="F16">
            <v>420</v>
          </cell>
          <cell r="G16">
            <v>90</v>
          </cell>
          <cell r="H16">
            <v>435</v>
          </cell>
          <cell r="I16">
            <v>95</v>
          </cell>
          <cell r="J16">
            <v>1.03</v>
          </cell>
        </row>
        <row r="17">
          <cell r="B17">
            <v>30103</v>
          </cell>
          <cell r="C17" t="str">
            <v>Remove surplus material</v>
          </cell>
          <cell r="D17">
            <v>30103</v>
          </cell>
          <cell r="E17" t="str">
            <v>m3</v>
          </cell>
          <cell r="F17">
            <v>0</v>
          </cell>
          <cell r="G17">
            <v>100</v>
          </cell>
          <cell r="H17">
            <v>0</v>
          </cell>
          <cell r="I17">
            <v>105</v>
          </cell>
          <cell r="J17">
            <v>1.03</v>
          </cell>
        </row>
        <row r="18">
          <cell r="B18">
            <v>30104</v>
          </cell>
          <cell r="C18" t="str">
            <v>Compacted Sand blinding bed</v>
          </cell>
          <cell r="D18">
            <v>30104</v>
          </cell>
          <cell r="E18" t="str">
            <v>m3</v>
          </cell>
          <cell r="F18">
            <v>420</v>
          </cell>
          <cell r="G18">
            <v>90</v>
          </cell>
          <cell r="H18">
            <v>435</v>
          </cell>
          <cell r="I18">
            <v>95</v>
          </cell>
          <cell r="J18">
            <v>1.03</v>
          </cell>
        </row>
        <row r="19">
          <cell r="B19">
            <v>30105</v>
          </cell>
          <cell r="C19" t="str">
            <v xml:space="preserve">Termite protection </v>
          </cell>
          <cell r="D19">
            <v>30105</v>
          </cell>
          <cell r="E19" t="str">
            <v>m2</v>
          </cell>
          <cell r="F19">
            <v>140</v>
          </cell>
          <cell r="G19">
            <v>0</v>
          </cell>
          <cell r="H19">
            <v>145</v>
          </cell>
          <cell r="I19">
            <v>0</v>
          </cell>
          <cell r="J19">
            <v>1.03</v>
          </cell>
        </row>
        <row r="20">
          <cell r="B20">
            <v>30106</v>
          </cell>
          <cell r="D20">
            <v>30106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1.03</v>
          </cell>
        </row>
        <row r="21">
          <cell r="B21">
            <v>30107</v>
          </cell>
          <cell r="D21">
            <v>30107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1.03</v>
          </cell>
        </row>
        <row r="23">
          <cell r="B23">
            <v>40000</v>
          </cell>
          <cell r="C23" t="str">
            <v>Concrete Work</v>
          </cell>
        </row>
        <row r="24">
          <cell r="C24" t="str">
            <v xml:space="preserve">Substructure </v>
          </cell>
        </row>
        <row r="25">
          <cell r="B25">
            <v>40101</v>
          </cell>
          <cell r="C25" t="str">
            <v>Lean Concrete</v>
          </cell>
          <cell r="D25">
            <v>40101</v>
          </cell>
          <cell r="E25" t="str">
            <v>m3</v>
          </cell>
          <cell r="F25">
            <v>1582</v>
          </cell>
          <cell r="G25">
            <v>290</v>
          </cell>
          <cell r="H25">
            <v>1630</v>
          </cell>
          <cell r="I25">
            <v>300</v>
          </cell>
          <cell r="J25">
            <v>1.03</v>
          </cell>
        </row>
        <row r="26">
          <cell r="B26">
            <v>40102</v>
          </cell>
          <cell r="C26" t="str">
            <v xml:space="preserve">Foundation and Pile Cap       </v>
          </cell>
          <cell r="D26">
            <v>40102</v>
          </cell>
          <cell r="E26" t="str">
            <v>m3</v>
          </cell>
          <cell r="F26">
            <v>1785</v>
          </cell>
          <cell r="G26">
            <v>290</v>
          </cell>
          <cell r="H26">
            <v>1840</v>
          </cell>
          <cell r="I26">
            <v>300</v>
          </cell>
          <cell r="J26">
            <v>1.03</v>
          </cell>
        </row>
        <row r="27">
          <cell r="B27">
            <v>40103</v>
          </cell>
          <cell r="C27" t="str">
            <v>Ground Slab</v>
          </cell>
          <cell r="D27">
            <v>40103</v>
          </cell>
          <cell r="E27" t="str">
            <v>m3</v>
          </cell>
          <cell r="F27">
            <v>1885</v>
          </cell>
          <cell r="G27">
            <v>290</v>
          </cell>
          <cell r="H27">
            <v>1945</v>
          </cell>
          <cell r="I27">
            <v>300</v>
          </cell>
          <cell r="J27">
            <v>1.03</v>
          </cell>
        </row>
        <row r="28">
          <cell r="B28">
            <v>40104</v>
          </cell>
          <cell r="C28" t="str">
            <v xml:space="preserve">RC Wall to Basement </v>
          </cell>
          <cell r="D28">
            <v>40104</v>
          </cell>
          <cell r="E28" t="str">
            <v>m3</v>
          </cell>
          <cell r="F28">
            <v>1885</v>
          </cell>
          <cell r="G28">
            <v>320</v>
          </cell>
          <cell r="H28">
            <v>1945</v>
          </cell>
          <cell r="I28">
            <v>330</v>
          </cell>
          <cell r="J28">
            <v>1.03</v>
          </cell>
        </row>
        <row r="29">
          <cell r="B29">
            <v>40105</v>
          </cell>
          <cell r="C29" t="str">
            <v>Suspension Slab Level 1 and Ramp</v>
          </cell>
          <cell r="D29">
            <v>40105</v>
          </cell>
          <cell r="E29" t="str">
            <v>m3</v>
          </cell>
          <cell r="F29">
            <v>1785</v>
          </cell>
          <cell r="G29">
            <v>290</v>
          </cell>
          <cell r="H29">
            <v>1840</v>
          </cell>
          <cell r="I29">
            <v>300</v>
          </cell>
          <cell r="J29">
            <v>1.03</v>
          </cell>
        </row>
        <row r="30">
          <cell r="B30">
            <v>40106</v>
          </cell>
          <cell r="C30" t="str">
            <v>Beam</v>
          </cell>
          <cell r="D30">
            <v>40106</v>
          </cell>
          <cell r="E30" t="str">
            <v>m3</v>
          </cell>
          <cell r="F30">
            <v>1785</v>
          </cell>
          <cell r="G30">
            <v>290</v>
          </cell>
          <cell r="H30">
            <v>1840</v>
          </cell>
          <cell r="I30">
            <v>300</v>
          </cell>
          <cell r="J30">
            <v>1.03</v>
          </cell>
        </row>
        <row r="31">
          <cell r="C31" t="str">
            <v xml:space="preserve">Super Structure </v>
          </cell>
        </row>
        <row r="32">
          <cell r="B32">
            <v>40201</v>
          </cell>
          <cell r="C32" t="str">
            <v>Lift Core</v>
          </cell>
          <cell r="D32">
            <v>40201</v>
          </cell>
          <cell r="E32" t="str">
            <v>m3</v>
          </cell>
          <cell r="F32">
            <v>1785</v>
          </cell>
          <cell r="G32">
            <v>320</v>
          </cell>
          <cell r="H32">
            <v>1840</v>
          </cell>
          <cell r="I32">
            <v>330</v>
          </cell>
          <cell r="J32">
            <v>1.03</v>
          </cell>
        </row>
        <row r="33">
          <cell r="B33">
            <v>40202</v>
          </cell>
          <cell r="C33" t="str">
            <v>Staircast</v>
          </cell>
          <cell r="D33">
            <v>40202</v>
          </cell>
          <cell r="E33" t="str">
            <v>m3</v>
          </cell>
          <cell r="F33">
            <v>1785</v>
          </cell>
          <cell r="G33">
            <v>320</v>
          </cell>
          <cell r="H33">
            <v>1840</v>
          </cell>
          <cell r="I33">
            <v>330</v>
          </cell>
          <cell r="J33">
            <v>1.03</v>
          </cell>
        </row>
        <row r="34">
          <cell r="B34">
            <v>40203</v>
          </cell>
          <cell r="C34" t="str">
            <v>Column</v>
          </cell>
          <cell r="D34">
            <v>40203</v>
          </cell>
          <cell r="E34" t="str">
            <v>m3</v>
          </cell>
          <cell r="F34">
            <v>1785</v>
          </cell>
          <cell r="G34">
            <v>320</v>
          </cell>
          <cell r="H34">
            <v>1840</v>
          </cell>
          <cell r="I34">
            <v>330</v>
          </cell>
          <cell r="J34">
            <v>1.03</v>
          </cell>
        </row>
        <row r="35">
          <cell r="B35">
            <v>40204</v>
          </cell>
          <cell r="C35" t="str">
            <v>Postention  Slab Level 2 to Level 8 (to roof slab)</v>
          </cell>
          <cell r="D35">
            <v>40204</v>
          </cell>
          <cell r="E35" t="str">
            <v>m3</v>
          </cell>
          <cell r="F35">
            <v>2093</v>
          </cell>
          <cell r="G35">
            <v>280</v>
          </cell>
          <cell r="H35">
            <v>2160</v>
          </cell>
          <cell r="I35">
            <v>290</v>
          </cell>
          <cell r="J35">
            <v>1.03</v>
          </cell>
        </row>
        <row r="36">
          <cell r="B36">
            <v>40205</v>
          </cell>
          <cell r="C36" t="str">
            <v>Swimming Pool wall &amp; Slab</v>
          </cell>
          <cell r="D36">
            <v>40205</v>
          </cell>
          <cell r="E36" t="str">
            <v>m3</v>
          </cell>
          <cell r="F36">
            <v>1885</v>
          </cell>
          <cell r="G36">
            <v>320</v>
          </cell>
          <cell r="H36">
            <v>1945</v>
          </cell>
          <cell r="I36">
            <v>330</v>
          </cell>
          <cell r="J36">
            <v>1.03</v>
          </cell>
        </row>
        <row r="37">
          <cell r="B37">
            <v>40206</v>
          </cell>
          <cell r="C37" t="str">
            <v>Roof Slab Mechanical room , Beam and Water Tank</v>
          </cell>
          <cell r="D37">
            <v>40206</v>
          </cell>
          <cell r="E37" t="str">
            <v>m3</v>
          </cell>
          <cell r="F37">
            <v>1885</v>
          </cell>
          <cell r="G37">
            <v>290</v>
          </cell>
          <cell r="H37">
            <v>1945</v>
          </cell>
          <cell r="I37">
            <v>300</v>
          </cell>
          <cell r="J37">
            <v>1.03</v>
          </cell>
        </row>
        <row r="38">
          <cell r="B38">
            <v>40207</v>
          </cell>
          <cell r="C38" t="str">
            <v>Canopy Slab  for CDU area</v>
          </cell>
          <cell r="D38">
            <v>40207</v>
          </cell>
          <cell r="E38" t="str">
            <v>m3</v>
          </cell>
          <cell r="F38">
            <v>1785</v>
          </cell>
          <cell r="G38">
            <v>290</v>
          </cell>
          <cell r="H38">
            <v>1840</v>
          </cell>
          <cell r="I38">
            <v>300</v>
          </cell>
          <cell r="J38">
            <v>1.03</v>
          </cell>
        </row>
        <row r="39">
          <cell r="C39" t="str">
            <v>Miscellaneous</v>
          </cell>
        </row>
        <row r="40">
          <cell r="B40">
            <v>40301</v>
          </cell>
          <cell r="C40" t="str">
            <v xml:space="preserve">Water Stop </v>
          </cell>
          <cell r="D40">
            <v>40301</v>
          </cell>
          <cell r="E40" t="str">
            <v>m</v>
          </cell>
          <cell r="F40">
            <v>250</v>
          </cell>
          <cell r="G40">
            <v>60</v>
          </cell>
          <cell r="H40">
            <v>260</v>
          </cell>
          <cell r="I40">
            <v>65</v>
          </cell>
          <cell r="J40">
            <v>1.03</v>
          </cell>
        </row>
        <row r="41">
          <cell r="B41">
            <v>40302</v>
          </cell>
          <cell r="C41" t="str">
            <v xml:space="preserve">Waterproofing membrane </v>
          </cell>
          <cell r="D41">
            <v>40302</v>
          </cell>
          <cell r="E41" t="str">
            <v>m2</v>
          </cell>
          <cell r="F41">
            <v>255</v>
          </cell>
          <cell r="G41">
            <v>30</v>
          </cell>
          <cell r="H41">
            <v>265</v>
          </cell>
          <cell r="I41">
            <v>35</v>
          </cell>
          <cell r="J41">
            <v>1.03</v>
          </cell>
        </row>
        <row r="42">
          <cell r="B42">
            <v>40303</v>
          </cell>
          <cell r="C42" t="str">
            <v xml:space="preserve">Waterproofing cement Base </v>
          </cell>
          <cell r="D42">
            <v>40303</v>
          </cell>
          <cell r="E42" t="str">
            <v>m2</v>
          </cell>
          <cell r="F42">
            <v>250</v>
          </cell>
          <cell r="G42">
            <v>30</v>
          </cell>
          <cell r="H42">
            <v>260</v>
          </cell>
          <cell r="I42">
            <v>35</v>
          </cell>
          <cell r="J42">
            <v>1.03</v>
          </cell>
        </row>
        <row r="43">
          <cell r="B43">
            <v>40304</v>
          </cell>
          <cell r="C43" t="str">
            <v xml:space="preserve">Waterproofing coating </v>
          </cell>
          <cell r="D43">
            <v>40304</v>
          </cell>
          <cell r="E43" t="str">
            <v>m2</v>
          </cell>
          <cell r="F43">
            <v>400</v>
          </cell>
          <cell r="G43">
            <v>0</v>
          </cell>
          <cell r="H43">
            <v>415</v>
          </cell>
          <cell r="I43">
            <v>0</v>
          </cell>
          <cell r="J43">
            <v>1.03</v>
          </cell>
        </row>
        <row r="44">
          <cell r="B44">
            <v>40305</v>
          </cell>
          <cell r="C44" t="str">
            <v>Plastic sheet 0.15 mm. thk.</v>
          </cell>
          <cell r="D44">
            <v>40305</v>
          </cell>
          <cell r="E44" t="str">
            <v>m2</v>
          </cell>
          <cell r="F44">
            <v>30</v>
          </cell>
          <cell r="G44">
            <v>10</v>
          </cell>
          <cell r="H44">
            <v>35</v>
          </cell>
          <cell r="I44">
            <v>15</v>
          </cell>
          <cell r="J44">
            <v>1.03</v>
          </cell>
        </row>
        <row r="45">
          <cell r="B45">
            <v>40306</v>
          </cell>
          <cell r="C45" t="str">
            <v>Post Tension  system  0.23 m.Thk.  (LL=200 kg./m2, SDL=300 kg./m2 )</v>
          </cell>
          <cell r="D45">
            <v>40306</v>
          </cell>
          <cell r="E45" t="str">
            <v>m2</v>
          </cell>
          <cell r="F45">
            <v>310</v>
          </cell>
          <cell r="G45">
            <v>0</v>
          </cell>
          <cell r="H45">
            <v>320</v>
          </cell>
          <cell r="I45">
            <v>0</v>
          </cell>
          <cell r="J45">
            <v>1.03</v>
          </cell>
        </row>
        <row r="46">
          <cell r="B46">
            <v>40307</v>
          </cell>
          <cell r="C46" t="str">
            <v>Coupling Dia. 32 mm.</v>
          </cell>
          <cell r="D46">
            <v>40307</v>
          </cell>
          <cell r="E46" t="str">
            <v>No.</v>
          </cell>
          <cell r="F46">
            <v>132</v>
          </cell>
          <cell r="G46">
            <v>0</v>
          </cell>
          <cell r="H46">
            <v>140</v>
          </cell>
          <cell r="I46">
            <v>0</v>
          </cell>
          <cell r="J46">
            <v>1.03</v>
          </cell>
        </row>
        <row r="47">
          <cell r="B47">
            <v>40308</v>
          </cell>
          <cell r="D47">
            <v>40308</v>
          </cell>
          <cell r="E47" t="str">
            <v>m2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1.03</v>
          </cell>
        </row>
        <row r="48">
          <cell r="B48">
            <v>40309</v>
          </cell>
          <cell r="D48">
            <v>40309</v>
          </cell>
          <cell r="E48" t="str">
            <v>m2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1.03</v>
          </cell>
        </row>
        <row r="50">
          <cell r="B50">
            <v>50000</v>
          </cell>
          <cell r="C50" t="str">
            <v>Formwork</v>
          </cell>
        </row>
        <row r="51">
          <cell r="B51">
            <v>50101</v>
          </cell>
          <cell r="C51" t="str">
            <v>Foundation and Pile Cap.</v>
          </cell>
          <cell r="D51">
            <v>50101</v>
          </cell>
          <cell r="E51" t="str">
            <v>m2</v>
          </cell>
          <cell r="F51">
            <v>190</v>
          </cell>
          <cell r="G51">
            <v>100</v>
          </cell>
          <cell r="H51">
            <v>200</v>
          </cell>
          <cell r="I51">
            <v>105</v>
          </cell>
          <cell r="J51">
            <v>1.03</v>
          </cell>
        </row>
        <row r="52">
          <cell r="B52">
            <v>50102</v>
          </cell>
          <cell r="C52" t="str">
            <v>Ground Slab.</v>
          </cell>
          <cell r="D52">
            <v>50102</v>
          </cell>
          <cell r="E52" t="str">
            <v>m2</v>
          </cell>
          <cell r="F52">
            <v>190</v>
          </cell>
          <cell r="G52">
            <v>100</v>
          </cell>
          <cell r="H52">
            <v>200</v>
          </cell>
          <cell r="I52">
            <v>105</v>
          </cell>
          <cell r="J52">
            <v>1.03</v>
          </cell>
        </row>
        <row r="53">
          <cell r="B53">
            <v>50103</v>
          </cell>
          <cell r="C53" t="str">
            <v>RC Wall to Basement.</v>
          </cell>
          <cell r="D53">
            <v>50103</v>
          </cell>
          <cell r="E53" t="str">
            <v>m2</v>
          </cell>
          <cell r="F53">
            <v>190</v>
          </cell>
          <cell r="G53">
            <v>100</v>
          </cell>
          <cell r="H53">
            <v>200</v>
          </cell>
          <cell r="I53">
            <v>105</v>
          </cell>
          <cell r="J53">
            <v>1.03</v>
          </cell>
        </row>
        <row r="54">
          <cell r="B54">
            <v>50104</v>
          </cell>
          <cell r="C54" t="str">
            <v>Suspension Slab Level 1 and Ramp.</v>
          </cell>
          <cell r="D54">
            <v>50104</v>
          </cell>
          <cell r="E54" t="str">
            <v>m2</v>
          </cell>
          <cell r="F54">
            <v>190</v>
          </cell>
          <cell r="G54">
            <v>100</v>
          </cell>
          <cell r="H54">
            <v>200</v>
          </cell>
          <cell r="I54">
            <v>105</v>
          </cell>
          <cell r="J54">
            <v>1.03</v>
          </cell>
        </row>
        <row r="55">
          <cell r="B55">
            <v>50105</v>
          </cell>
          <cell r="C55" t="str">
            <v>Lift Core.</v>
          </cell>
          <cell r="D55">
            <v>50105</v>
          </cell>
          <cell r="E55" t="str">
            <v>m2</v>
          </cell>
          <cell r="F55">
            <v>190</v>
          </cell>
          <cell r="G55">
            <v>100</v>
          </cell>
          <cell r="H55">
            <v>200</v>
          </cell>
          <cell r="I55">
            <v>105</v>
          </cell>
          <cell r="J55">
            <v>1.03</v>
          </cell>
        </row>
        <row r="56">
          <cell r="B56">
            <v>50106</v>
          </cell>
          <cell r="C56" t="str">
            <v>Staircast.</v>
          </cell>
          <cell r="D56">
            <v>50106</v>
          </cell>
          <cell r="E56" t="str">
            <v>m2</v>
          </cell>
          <cell r="F56">
            <v>190</v>
          </cell>
          <cell r="G56">
            <v>100</v>
          </cell>
          <cell r="H56">
            <v>200</v>
          </cell>
          <cell r="I56">
            <v>105</v>
          </cell>
          <cell r="J56">
            <v>1.03</v>
          </cell>
        </row>
        <row r="57">
          <cell r="B57">
            <v>50107</v>
          </cell>
          <cell r="C57" t="str">
            <v>Column.</v>
          </cell>
          <cell r="D57">
            <v>50107</v>
          </cell>
          <cell r="E57" t="str">
            <v>m2</v>
          </cell>
          <cell r="F57">
            <v>190</v>
          </cell>
          <cell r="G57">
            <v>100</v>
          </cell>
          <cell r="H57">
            <v>200</v>
          </cell>
          <cell r="I57">
            <v>105</v>
          </cell>
          <cell r="J57">
            <v>1.03</v>
          </cell>
        </row>
        <row r="58">
          <cell r="B58">
            <v>50108</v>
          </cell>
          <cell r="C58" t="str">
            <v>Postention  Slab Level 2 to Level 8 (to roof slab).</v>
          </cell>
          <cell r="D58">
            <v>50108</v>
          </cell>
          <cell r="E58" t="str">
            <v>m2</v>
          </cell>
          <cell r="F58">
            <v>190</v>
          </cell>
          <cell r="G58">
            <v>100</v>
          </cell>
          <cell r="H58">
            <v>200</v>
          </cell>
          <cell r="I58">
            <v>105</v>
          </cell>
          <cell r="J58">
            <v>1.03</v>
          </cell>
        </row>
        <row r="59">
          <cell r="B59">
            <v>50109</v>
          </cell>
          <cell r="C59" t="str">
            <v>Swimming Pool wall &amp; Slab.</v>
          </cell>
          <cell r="D59">
            <v>50109</v>
          </cell>
          <cell r="E59" t="str">
            <v>m2</v>
          </cell>
          <cell r="F59">
            <v>190</v>
          </cell>
          <cell r="G59">
            <v>100</v>
          </cell>
          <cell r="H59">
            <v>200</v>
          </cell>
          <cell r="I59">
            <v>105</v>
          </cell>
          <cell r="J59">
            <v>1.03</v>
          </cell>
        </row>
        <row r="60">
          <cell r="B60">
            <v>50110</v>
          </cell>
          <cell r="C60" t="str">
            <v>Roof Slab Mechanical room , Beam and Water Tank.</v>
          </cell>
          <cell r="D60">
            <v>50110</v>
          </cell>
          <cell r="E60" t="str">
            <v>m2</v>
          </cell>
          <cell r="F60">
            <v>190</v>
          </cell>
          <cell r="G60">
            <v>100</v>
          </cell>
          <cell r="H60">
            <v>200</v>
          </cell>
          <cell r="I60">
            <v>105</v>
          </cell>
          <cell r="J60">
            <v>1.03</v>
          </cell>
        </row>
        <row r="61">
          <cell r="B61">
            <v>50111</v>
          </cell>
          <cell r="C61" t="str">
            <v>Canopy slab for CDU area.</v>
          </cell>
          <cell r="D61">
            <v>50111</v>
          </cell>
          <cell r="E61" t="str">
            <v>m2</v>
          </cell>
          <cell r="F61">
            <v>190</v>
          </cell>
          <cell r="G61">
            <v>100</v>
          </cell>
          <cell r="H61">
            <v>200</v>
          </cell>
          <cell r="I61">
            <v>105</v>
          </cell>
          <cell r="J61">
            <v>1.03</v>
          </cell>
        </row>
        <row r="62">
          <cell r="B62">
            <v>50112</v>
          </cell>
          <cell r="C62" t="str">
            <v>Beam.</v>
          </cell>
          <cell r="D62">
            <v>50112</v>
          </cell>
          <cell r="E62" t="str">
            <v>m2</v>
          </cell>
          <cell r="F62">
            <v>190</v>
          </cell>
          <cell r="G62">
            <v>100</v>
          </cell>
          <cell r="H62">
            <v>200</v>
          </cell>
          <cell r="I62">
            <v>105</v>
          </cell>
          <cell r="J62">
            <v>1.03</v>
          </cell>
        </row>
        <row r="63">
          <cell r="B63">
            <v>50113</v>
          </cell>
          <cell r="D63">
            <v>50113</v>
          </cell>
          <cell r="E63" t="str">
            <v>m2</v>
          </cell>
          <cell r="F63">
            <v>190</v>
          </cell>
          <cell r="G63">
            <v>100</v>
          </cell>
          <cell r="H63">
            <v>200</v>
          </cell>
          <cell r="I63">
            <v>105</v>
          </cell>
          <cell r="J63">
            <v>1.03</v>
          </cell>
        </row>
        <row r="64">
          <cell r="B64">
            <v>50114</v>
          </cell>
          <cell r="D64">
            <v>50114</v>
          </cell>
          <cell r="E64" t="str">
            <v>m2</v>
          </cell>
          <cell r="F64">
            <v>190</v>
          </cell>
          <cell r="G64">
            <v>100</v>
          </cell>
          <cell r="H64">
            <v>200</v>
          </cell>
          <cell r="I64">
            <v>105</v>
          </cell>
          <cell r="J64">
            <v>1.03</v>
          </cell>
        </row>
        <row r="65">
          <cell r="B65">
            <v>50115</v>
          </cell>
          <cell r="D65">
            <v>50115</v>
          </cell>
          <cell r="E65" t="str">
            <v>m2</v>
          </cell>
          <cell r="F65">
            <v>190</v>
          </cell>
          <cell r="G65">
            <v>100</v>
          </cell>
          <cell r="H65">
            <v>200</v>
          </cell>
          <cell r="I65">
            <v>105</v>
          </cell>
          <cell r="J65">
            <v>1.03</v>
          </cell>
        </row>
        <row r="66">
          <cell r="B66">
            <v>50116</v>
          </cell>
          <cell r="D66">
            <v>50116</v>
          </cell>
          <cell r="E66" t="str">
            <v>m2</v>
          </cell>
          <cell r="F66">
            <v>190</v>
          </cell>
          <cell r="G66">
            <v>100</v>
          </cell>
          <cell r="H66">
            <v>200</v>
          </cell>
          <cell r="I66">
            <v>105</v>
          </cell>
          <cell r="J66">
            <v>1.03</v>
          </cell>
        </row>
        <row r="67">
          <cell r="B67">
            <v>50117</v>
          </cell>
          <cell r="D67">
            <v>50117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1.03</v>
          </cell>
        </row>
        <row r="68">
          <cell r="B68">
            <v>50118</v>
          </cell>
          <cell r="D68">
            <v>50118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1.03</v>
          </cell>
        </row>
        <row r="70">
          <cell r="B70">
            <v>60000</v>
          </cell>
          <cell r="C70" t="str">
            <v>งานเหล็กเสริม (SR24,SD30)</v>
          </cell>
        </row>
        <row r="71">
          <cell r="B71">
            <v>60101</v>
          </cell>
          <cell r="C71" t="str">
            <v>RB 6</v>
          </cell>
          <cell r="D71">
            <v>60101</v>
          </cell>
          <cell r="E71" t="str">
            <v>kg.</v>
          </cell>
          <cell r="F71">
            <v>26</v>
          </cell>
          <cell r="G71">
            <v>3.3</v>
          </cell>
          <cell r="H71">
            <v>26.8</v>
          </cell>
          <cell r="I71">
            <v>3.4</v>
          </cell>
          <cell r="J71">
            <v>1.03</v>
          </cell>
        </row>
        <row r="72">
          <cell r="B72">
            <v>60102</v>
          </cell>
          <cell r="C72" t="str">
            <v>RB 9</v>
          </cell>
          <cell r="D72">
            <v>60102</v>
          </cell>
          <cell r="E72" t="str">
            <v>kg.</v>
          </cell>
          <cell r="F72">
            <v>26</v>
          </cell>
          <cell r="G72">
            <v>3</v>
          </cell>
          <cell r="H72">
            <v>26.8</v>
          </cell>
          <cell r="I72">
            <v>3.1</v>
          </cell>
          <cell r="J72">
            <v>1.03</v>
          </cell>
        </row>
        <row r="73">
          <cell r="B73">
            <v>60103</v>
          </cell>
          <cell r="C73" t="str">
            <v>DB 12</v>
          </cell>
          <cell r="D73">
            <v>60103</v>
          </cell>
          <cell r="E73" t="str">
            <v>kg.</v>
          </cell>
          <cell r="F73">
            <v>24.7</v>
          </cell>
          <cell r="G73">
            <v>3</v>
          </cell>
          <cell r="H73">
            <v>25.4</v>
          </cell>
          <cell r="I73">
            <v>3.1</v>
          </cell>
          <cell r="J73">
            <v>1.03</v>
          </cell>
        </row>
        <row r="74">
          <cell r="B74">
            <v>60104</v>
          </cell>
          <cell r="C74" t="str">
            <v>DB 16</v>
          </cell>
          <cell r="D74">
            <v>60104</v>
          </cell>
          <cell r="E74" t="str">
            <v>kg.</v>
          </cell>
          <cell r="F74">
            <v>24.5</v>
          </cell>
          <cell r="G74">
            <v>3</v>
          </cell>
          <cell r="H74">
            <v>25.2</v>
          </cell>
          <cell r="I74">
            <v>3.1</v>
          </cell>
          <cell r="J74">
            <v>1.03</v>
          </cell>
        </row>
        <row r="75">
          <cell r="B75">
            <v>60105</v>
          </cell>
          <cell r="C75" t="str">
            <v>DB 20</v>
          </cell>
          <cell r="D75">
            <v>60105</v>
          </cell>
          <cell r="E75" t="str">
            <v>kg.</v>
          </cell>
          <cell r="F75">
            <v>24.5</v>
          </cell>
          <cell r="G75">
            <v>3</v>
          </cell>
          <cell r="H75">
            <v>25.2</v>
          </cell>
          <cell r="I75">
            <v>3.1</v>
          </cell>
          <cell r="J75">
            <v>1.03</v>
          </cell>
        </row>
        <row r="76">
          <cell r="B76">
            <v>60106</v>
          </cell>
          <cell r="C76" t="str">
            <v>DB 25</v>
          </cell>
          <cell r="D76">
            <v>60106</v>
          </cell>
          <cell r="E76" t="str">
            <v>kg.</v>
          </cell>
          <cell r="F76">
            <v>24.5</v>
          </cell>
          <cell r="G76">
            <v>3</v>
          </cell>
          <cell r="H76">
            <v>25.2</v>
          </cell>
          <cell r="I76">
            <v>3.1</v>
          </cell>
          <cell r="J76">
            <v>1.03</v>
          </cell>
        </row>
        <row r="77">
          <cell r="B77">
            <v>60107</v>
          </cell>
          <cell r="C77" t="str">
            <v>DB 28</v>
          </cell>
          <cell r="D77">
            <v>60107</v>
          </cell>
          <cell r="E77" t="str">
            <v>kg.</v>
          </cell>
          <cell r="F77">
            <v>24.5</v>
          </cell>
          <cell r="G77">
            <v>3</v>
          </cell>
          <cell r="H77">
            <v>25.2</v>
          </cell>
          <cell r="I77">
            <v>3.1</v>
          </cell>
          <cell r="J77">
            <v>1.03</v>
          </cell>
        </row>
        <row r="78">
          <cell r="B78">
            <v>60108</v>
          </cell>
          <cell r="C78" t="str">
            <v>DB 32</v>
          </cell>
          <cell r="D78">
            <v>60108</v>
          </cell>
          <cell r="E78" t="str">
            <v>kg.</v>
          </cell>
          <cell r="F78">
            <v>24.5</v>
          </cell>
          <cell r="G78">
            <v>3</v>
          </cell>
          <cell r="H78">
            <v>25.2</v>
          </cell>
          <cell r="I78">
            <v>3.1</v>
          </cell>
          <cell r="J78">
            <v>1.03</v>
          </cell>
        </row>
        <row r="79">
          <cell r="B79">
            <v>60109</v>
          </cell>
          <cell r="C79" t="str">
            <v>Allow for Structure for External Panel</v>
          </cell>
          <cell r="D79">
            <v>60109</v>
          </cell>
          <cell r="E79" t="str">
            <v>kg.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1.03</v>
          </cell>
        </row>
        <row r="80">
          <cell r="B80">
            <v>60110</v>
          </cell>
          <cell r="D80">
            <v>60110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1.03</v>
          </cell>
        </row>
        <row r="81">
          <cell r="B81">
            <v>60111</v>
          </cell>
          <cell r="D81">
            <v>60111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</row>
        <row r="83">
          <cell r="B83">
            <v>70000</v>
          </cell>
          <cell r="C83" t="str">
            <v>Stell Structure</v>
          </cell>
        </row>
        <row r="84">
          <cell r="B84">
            <v>70101</v>
          </cell>
          <cell r="C84" t="str">
            <v>แปเหล็ก C 125x50x20x3.2 mm. (6.13 kg./m.)</v>
          </cell>
          <cell r="D84">
            <v>70101</v>
          </cell>
          <cell r="E84" t="str">
            <v>kg.</v>
          </cell>
          <cell r="F84">
            <v>28.3</v>
          </cell>
          <cell r="G84">
            <v>12</v>
          </cell>
          <cell r="H84">
            <v>29</v>
          </cell>
          <cell r="I84">
            <v>12</v>
          </cell>
          <cell r="J84">
            <v>1.03</v>
          </cell>
        </row>
        <row r="85">
          <cell r="B85">
            <v>70102</v>
          </cell>
          <cell r="C85" t="str">
            <v>จันทันเหล็ก C 150x75x25x4 mm. (10.2 kg./m.)</v>
          </cell>
          <cell r="D85">
            <v>70102</v>
          </cell>
          <cell r="E85" t="str">
            <v>kg.</v>
          </cell>
          <cell r="F85">
            <v>28.3</v>
          </cell>
          <cell r="G85">
            <v>12</v>
          </cell>
          <cell r="H85">
            <v>29</v>
          </cell>
          <cell r="I85">
            <v>12</v>
          </cell>
          <cell r="J85">
            <v>1.03</v>
          </cell>
        </row>
        <row r="86">
          <cell r="B86">
            <v>70103</v>
          </cell>
          <cell r="C86" t="str">
            <v>Steel Column Dia 4"  x 12.20 kg/m.</v>
          </cell>
          <cell r="D86">
            <v>70103</v>
          </cell>
          <cell r="E86" t="str">
            <v>kg.</v>
          </cell>
          <cell r="F86">
            <v>28.3</v>
          </cell>
          <cell r="G86">
            <v>12</v>
          </cell>
          <cell r="H86">
            <v>29</v>
          </cell>
          <cell r="I86">
            <v>12</v>
          </cell>
          <cell r="J86">
            <v>1.03</v>
          </cell>
        </row>
        <row r="87">
          <cell r="B87">
            <v>70104</v>
          </cell>
          <cell r="C87" t="str">
            <v>WF-500X300X11X18X128 kg/m.</v>
          </cell>
          <cell r="D87">
            <v>70104</v>
          </cell>
          <cell r="E87" t="str">
            <v>kg.</v>
          </cell>
          <cell r="F87">
            <v>28.5</v>
          </cell>
          <cell r="G87">
            <v>12</v>
          </cell>
          <cell r="H87">
            <v>29</v>
          </cell>
          <cell r="I87">
            <v>12</v>
          </cell>
          <cell r="J87">
            <v>1.03</v>
          </cell>
        </row>
        <row r="88">
          <cell r="B88">
            <v>70105</v>
          </cell>
          <cell r="C88" t="str">
            <v>WF-250X125X5X8X25.7 kg/m.</v>
          </cell>
          <cell r="D88">
            <v>70105</v>
          </cell>
          <cell r="E88" t="str">
            <v>kg.</v>
          </cell>
          <cell r="F88">
            <v>28.5</v>
          </cell>
          <cell r="G88">
            <v>12</v>
          </cell>
          <cell r="H88">
            <v>29</v>
          </cell>
          <cell r="I88">
            <v>12</v>
          </cell>
          <cell r="J88">
            <v>1.03</v>
          </cell>
        </row>
        <row r="89">
          <cell r="B89">
            <v>70106</v>
          </cell>
          <cell r="C89" t="str">
            <v>WF-350X175X6X9X41.4 kg/m.</v>
          </cell>
          <cell r="D89">
            <v>70106</v>
          </cell>
          <cell r="E89" t="str">
            <v>kg.</v>
          </cell>
          <cell r="F89">
            <v>28.5</v>
          </cell>
          <cell r="G89">
            <v>12</v>
          </cell>
          <cell r="H89">
            <v>29</v>
          </cell>
          <cell r="I89">
            <v>12</v>
          </cell>
          <cell r="J89">
            <v>1.03</v>
          </cell>
        </row>
        <row r="90">
          <cell r="B90">
            <v>70107</v>
          </cell>
          <cell r="C90" t="str">
            <v>Steel Column H-300X300X10X15 mm. (94 kg/m.)</v>
          </cell>
          <cell r="D90">
            <v>70107</v>
          </cell>
          <cell r="E90" t="str">
            <v>kg.</v>
          </cell>
          <cell r="F90">
            <v>28.5</v>
          </cell>
          <cell r="G90">
            <v>12</v>
          </cell>
          <cell r="H90">
            <v>29</v>
          </cell>
          <cell r="I90">
            <v>12</v>
          </cell>
          <cell r="J90">
            <v>1.03</v>
          </cell>
        </row>
        <row r="91">
          <cell r="B91">
            <v>70108</v>
          </cell>
          <cell r="C91" t="str">
            <v>C-100X50X20X2.3 mm. (4.06 kg/m.)</v>
          </cell>
          <cell r="D91">
            <v>70108</v>
          </cell>
          <cell r="E91" t="str">
            <v>kg.</v>
          </cell>
          <cell r="F91">
            <v>28.3</v>
          </cell>
          <cell r="G91">
            <v>12</v>
          </cell>
          <cell r="H91">
            <v>29</v>
          </cell>
          <cell r="I91">
            <v>12</v>
          </cell>
          <cell r="J91">
            <v>1.03</v>
          </cell>
        </row>
        <row r="92">
          <cell r="B92">
            <v>70109</v>
          </cell>
          <cell r="C92" t="str">
            <v xml:space="preserve">Base Plate </v>
          </cell>
          <cell r="D92">
            <v>70109</v>
          </cell>
          <cell r="E92" t="str">
            <v>kg.</v>
          </cell>
          <cell r="F92">
            <v>28.5</v>
          </cell>
          <cell r="G92">
            <v>12</v>
          </cell>
          <cell r="H92">
            <v>29</v>
          </cell>
          <cell r="I92">
            <v>12</v>
          </cell>
          <cell r="J92">
            <v>1.03</v>
          </cell>
        </row>
        <row r="93">
          <cell r="B93">
            <v>70110</v>
          </cell>
          <cell r="C93" t="str">
            <v>Bolts</v>
          </cell>
          <cell r="D93">
            <v>70110</v>
          </cell>
          <cell r="E93" t="str">
            <v>item</v>
          </cell>
          <cell r="F93">
            <v>35</v>
          </cell>
          <cell r="G93">
            <v>0</v>
          </cell>
          <cell r="H93">
            <v>36</v>
          </cell>
          <cell r="I93">
            <v>0</v>
          </cell>
          <cell r="J93">
            <v>1.03</v>
          </cell>
        </row>
        <row r="94">
          <cell r="B94">
            <v>70111</v>
          </cell>
          <cell r="C94" t="str">
            <v>Anti Rust Paint</v>
          </cell>
          <cell r="D94">
            <v>70111</v>
          </cell>
          <cell r="E94" t="str">
            <v>m2</v>
          </cell>
          <cell r="F94">
            <v>20</v>
          </cell>
          <cell r="G94">
            <v>10</v>
          </cell>
          <cell r="H94">
            <v>20</v>
          </cell>
          <cell r="I94">
            <v>10</v>
          </cell>
          <cell r="J94">
            <v>1.03</v>
          </cell>
        </row>
        <row r="95">
          <cell r="B95">
            <v>70112</v>
          </cell>
          <cell r="C95" t="str">
            <v>Steel Column Dia 2"  x 4.52 kg/m.</v>
          </cell>
          <cell r="D95">
            <v>70112</v>
          </cell>
          <cell r="E95" t="str">
            <v>kg.</v>
          </cell>
          <cell r="F95">
            <v>28.5</v>
          </cell>
          <cell r="G95">
            <v>12</v>
          </cell>
          <cell r="H95">
            <v>29</v>
          </cell>
          <cell r="I95">
            <v>12</v>
          </cell>
          <cell r="J95">
            <v>1.03</v>
          </cell>
        </row>
        <row r="96">
          <cell r="B96">
            <v>70113</v>
          </cell>
          <cell r="C96" t="str">
            <v>SQ-100X100X4.5X13.10 kg/m.</v>
          </cell>
          <cell r="D96">
            <v>70113</v>
          </cell>
          <cell r="E96" t="str">
            <v>kg.</v>
          </cell>
          <cell r="F96">
            <v>28.5</v>
          </cell>
          <cell r="G96">
            <v>12</v>
          </cell>
          <cell r="H96">
            <v>29</v>
          </cell>
          <cell r="I96">
            <v>12</v>
          </cell>
          <cell r="J96">
            <v>1.03</v>
          </cell>
        </row>
        <row r="97">
          <cell r="B97">
            <v>70114</v>
          </cell>
          <cell r="C97" t="str">
            <v>SQ-50X100X3.2X7.01 kg/m.</v>
          </cell>
          <cell r="D97">
            <v>70114</v>
          </cell>
          <cell r="E97" t="str">
            <v>kg.</v>
          </cell>
          <cell r="F97">
            <v>28.5</v>
          </cell>
          <cell r="G97">
            <v>12</v>
          </cell>
          <cell r="H97">
            <v>29</v>
          </cell>
          <cell r="I97">
            <v>12</v>
          </cell>
          <cell r="J97">
            <v>1.03</v>
          </cell>
        </row>
        <row r="98">
          <cell r="B98">
            <v>70115</v>
          </cell>
          <cell r="C98" t="str">
            <v>SQ-50X50X3.2X4.50 kg/m.</v>
          </cell>
          <cell r="D98">
            <v>70115</v>
          </cell>
          <cell r="E98" t="str">
            <v>kg.</v>
          </cell>
          <cell r="F98">
            <v>28.3</v>
          </cell>
          <cell r="G98">
            <v>12</v>
          </cell>
          <cell r="H98">
            <v>29</v>
          </cell>
          <cell r="I98">
            <v>12</v>
          </cell>
          <cell r="J98">
            <v>1.03</v>
          </cell>
        </row>
        <row r="99">
          <cell r="B99">
            <v>70116</v>
          </cell>
          <cell r="C99" t="str">
            <v>Support at Steel Column Dia 4"</v>
          </cell>
          <cell r="D99">
            <v>70116</v>
          </cell>
          <cell r="E99" t="str">
            <v>no.</v>
          </cell>
          <cell r="F99">
            <v>375.98500000000001</v>
          </cell>
          <cell r="G99">
            <v>168.54499999999999</v>
          </cell>
          <cell r="H99">
            <v>390</v>
          </cell>
          <cell r="I99">
            <v>170</v>
          </cell>
          <cell r="J99">
            <v>1.03</v>
          </cell>
        </row>
        <row r="100">
          <cell r="B100">
            <v>70117</v>
          </cell>
          <cell r="D100">
            <v>70117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1.03</v>
          </cell>
        </row>
        <row r="101">
          <cell r="B101">
            <v>70118</v>
          </cell>
          <cell r="D101">
            <v>70118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1.03</v>
          </cell>
        </row>
        <row r="103">
          <cell r="B103">
            <v>80000</v>
          </cell>
          <cell r="C103" t="str">
            <v>Roofing Work</v>
          </cell>
        </row>
        <row r="104">
          <cell r="B104">
            <v>80101</v>
          </cell>
          <cell r="C104" t="str">
            <v>Metal Sheet Kip-Lock 700 พร้อมแผ่นฉนวนสะท้อนความร้อน รุ่น Miron A1 5 mm.  (เหนือสระว่ายน้ำ) As per Detail on Dwg.A8-01</v>
          </cell>
          <cell r="D104">
            <v>80101</v>
          </cell>
          <cell r="E104" t="str">
            <v>m2</v>
          </cell>
          <cell r="F104">
            <v>340</v>
          </cell>
          <cell r="G104">
            <v>85</v>
          </cell>
          <cell r="H104">
            <v>355</v>
          </cell>
          <cell r="I104">
            <v>90</v>
          </cell>
          <cell r="J104">
            <v>1.03</v>
          </cell>
        </row>
        <row r="105">
          <cell r="B105">
            <v>80102</v>
          </cell>
          <cell r="C105" t="str">
            <v>Metal Sheet Kip-Lock 700  As per Detail on Dwg.A8-01</v>
          </cell>
          <cell r="D105">
            <v>80102</v>
          </cell>
          <cell r="E105" t="str">
            <v>m2</v>
          </cell>
          <cell r="F105">
            <v>340</v>
          </cell>
          <cell r="G105">
            <v>85</v>
          </cell>
          <cell r="H105">
            <v>355</v>
          </cell>
          <cell r="I105">
            <v>90</v>
          </cell>
          <cell r="J105">
            <v>1.03</v>
          </cell>
        </row>
        <row r="106">
          <cell r="B106">
            <v>80103</v>
          </cell>
          <cell r="C106" t="str">
            <v>หลังคาโปร่งแสง  Space (Star- Lite)</v>
          </cell>
          <cell r="D106">
            <v>80103</v>
          </cell>
          <cell r="E106" t="str">
            <v>m2</v>
          </cell>
          <cell r="F106">
            <v>635</v>
          </cell>
          <cell r="G106">
            <v>50</v>
          </cell>
          <cell r="H106">
            <v>655</v>
          </cell>
          <cell r="I106">
            <v>55</v>
          </cell>
          <cell r="J106">
            <v>1.03</v>
          </cell>
        </row>
        <row r="107">
          <cell r="B107">
            <v>80104</v>
          </cell>
          <cell r="C107" t="str">
            <v>แผ่นอลูมิเนียม ขึ้นรูป Fourstars 4 mm.thk.Matalic Color</v>
          </cell>
          <cell r="D107">
            <v>80104</v>
          </cell>
          <cell r="E107" t="str">
            <v>m</v>
          </cell>
          <cell r="F107">
            <v>1300</v>
          </cell>
          <cell r="G107">
            <v>0</v>
          </cell>
          <cell r="H107">
            <v>1340</v>
          </cell>
          <cell r="I107">
            <v>0</v>
          </cell>
          <cell r="J107">
            <v>1.03</v>
          </cell>
        </row>
        <row r="108">
          <cell r="B108">
            <v>80105</v>
          </cell>
          <cell r="D108">
            <v>80105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1.03</v>
          </cell>
        </row>
        <row r="109">
          <cell r="C109" t="str">
            <v>Roof Framing</v>
          </cell>
        </row>
        <row r="110">
          <cell r="B110">
            <v>80201</v>
          </cell>
          <cell r="C110" t="str">
            <v xml:space="preserve">- Steel Square  size 2"x4" </v>
          </cell>
          <cell r="D110">
            <v>80201</v>
          </cell>
          <cell r="E110" t="str">
            <v>kg</v>
          </cell>
          <cell r="F110">
            <v>25</v>
          </cell>
          <cell r="G110">
            <v>12</v>
          </cell>
          <cell r="H110">
            <v>30</v>
          </cell>
          <cell r="I110">
            <v>13</v>
          </cell>
          <cell r="J110">
            <v>1.03</v>
          </cell>
        </row>
        <row r="111">
          <cell r="B111">
            <v>80202</v>
          </cell>
          <cell r="C111" t="str">
            <v xml:space="preserve">- Steel  Dia 2" </v>
          </cell>
          <cell r="D111">
            <v>80202</v>
          </cell>
          <cell r="E111" t="str">
            <v>kg</v>
          </cell>
          <cell r="F111">
            <v>25</v>
          </cell>
          <cell r="G111">
            <v>12</v>
          </cell>
          <cell r="H111">
            <v>30</v>
          </cell>
          <cell r="I111">
            <v>13</v>
          </cell>
          <cell r="J111">
            <v>1.03</v>
          </cell>
        </row>
        <row r="112">
          <cell r="B112">
            <v>80203</v>
          </cell>
          <cell r="C112" t="str">
            <v xml:space="preserve">- Steel Square size 4"x4" </v>
          </cell>
          <cell r="D112">
            <v>80203</v>
          </cell>
          <cell r="E112" t="str">
            <v>kg</v>
          </cell>
          <cell r="F112">
            <v>25</v>
          </cell>
          <cell r="G112">
            <v>12</v>
          </cell>
          <cell r="H112">
            <v>30</v>
          </cell>
          <cell r="I112">
            <v>13</v>
          </cell>
          <cell r="J112">
            <v>1.03</v>
          </cell>
        </row>
        <row r="113">
          <cell r="B113">
            <v>80204</v>
          </cell>
          <cell r="C113" t="str">
            <v>- Steel Coloum Dia 4 "  Paint incl.Support Cloumn RC size 0.10x0.10 m.  0.05 mm thk. As per Detail on Dwg.A9-08</v>
          </cell>
          <cell r="D113">
            <v>80204</v>
          </cell>
          <cell r="E113" t="str">
            <v>no.</v>
          </cell>
          <cell r="F113">
            <v>1955</v>
          </cell>
          <cell r="G113">
            <v>940</v>
          </cell>
          <cell r="H113">
            <v>2015</v>
          </cell>
          <cell r="I113">
            <v>970</v>
          </cell>
          <cell r="J113">
            <v>1.03</v>
          </cell>
        </row>
        <row r="114">
          <cell r="B114">
            <v>80205</v>
          </cell>
          <cell r="C114" t="str">
            <v>- Square Steel Rafters  size  2"x2"  As per Detail on Dwg.A9-08</v>
          </cell>
          <cell r="D114">
            <v>80205</v>
          </cell>
          <cell r="E114" t="str">
            <v>kg</v>
          </cell>
          <cell r="F114">
            <v>25</v>
          </cell>
          <cell r="G114">
            <v>12</v>
          </cell>
          <cell r="H114">
            <v>30</v>
          </cell>
          <cell r="I114">
            <v>13</v>
          </cell>
          <cell r="J114">
            <v>1.03</v>
          </cell>
        </row>
        <row r="115">
          <cell r="B115">
            <v>80206</v>
          </cell>
          <cell r="C115" t="str">
            <v xml:space="preserve">- โครงเคร่าเหล็กกล่อง size  2" </v>
          </cell>
          <cell r="D115">
            <v>80206</v>
          </cell>
          <cell r="E115" t="str">
            <v>kg</v>
          </cell>
          <cell r="F115">
            <v>25</v>
          </cell>
          <cell r="G115">
            <v>12</v>
          </cell>
          <cell r="H115">
            <v>30</v>
          </cell>
          <cell r="I115">
            <v>13</v>
          </cell>
          <cell r="J115">
            <v>1.03</v>
          </cell>
        </row>
        <row r="116">
          <cell r="B116">
            <v>80207</v>
          </cell>
          <cell r="C116" t="str">
            <v>- โครงเคร่าเหล็กกล่อง size  2"x 4" รัดรอบ</v>
          </cell>
          <cell r="D116">
            <v>80207</v>
          </cell>
          <cell r="E116" t="str">
            <v>kg</v>
          </cell>
          <cell r="F116">
            <v>25</v>
          </cell>
          <cell r="G116">
            <v>12</v>
          </cell>
          <cell r="H116">
            <v>30</v>
          </cell>
          <cell r="I116">
            <v>13</v>
          </cell>
          <cell r="J116">
            <v>1.03</v>
          </cell>
        </row>
        <row r="117">
          <cell r="B117">
            <v>80208</v>
          </cell>
          <cell r="C117" t="str">
            <v xml:space="preserve">- เหล็กค้ำหลังคา size   size 2"x4" </v>
          </cell>
          <cell r="D117">
            <v>80208</v>
          </cell>
          <cell r="E117" t="str">
            <v>kg</v>
          </cell>
          <cell r="F117">
            <v>25</v>
          </cell>
          <cell r="G117">
            <v>12</v>
          </cell>
          <cell r="H117">
            <v>30</v>
          </cell>
          <cell r="I117">
            <v>13</v>
          </cell>
          <cell r="J117">
            <v>1.03</v>
          </cell>
        </row>
        <row r="118">
          <cell r="B118">
            <v>80209</v>
          </cell>
          <cell r="C118" t="str">
            <v>- Flashing (ครอบข้าง)</v>
          </cell>
          <cell r="D118">
            <v>80209</v>
          </cell>
          <cell r="E118" t="str">
            <v>m</v>
          </cell>
          <cell r="F118">
            <v>240</v>
          </cell>
          <cell r="G118">
            <v>40</v>
          </cell>
          <cell r="H118">
            <v>250</v>
          </cell>
          <cell r="I118">
            <v>45</v>
          </cell>
          <cell r="J118">
            <v>1.03</v>
          </cell>
        </row>
        <row r="119">
          <cell r="B119">
            <v>80210</v>
          </cell>
          <cell r="C119" t="str">
            <v>- Painting for Steel Framing</v>
          </cell>
          <cell r="D119">
            <v>80210</v>
          </cell>
          <cell r="E119" t="str">
            <v>m2</v>
          </cell>
          <cell r="F119">
            <v>80</v>
          </cell>
          <cell r="G119">
            <v>30</v>
          </cell>
          <cell r="H119">
            <v>85</v>
          </cell>
          <cell r="I119">
            <v>35</v>
          </cell>
          <cell r="J119">
            <v>1.03</v>
          </cell>
        </row>
        <row r="120">
          <cell r="B120">
            <v>80211</v>
          </cell>
          <cell r="D120">
            <v>80211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1.03</v>
          </cell>
        </row>
        <row r="121">
          <cell r="C121" t="str">
            <v xml:space="preserve"> RC Canopy </v>
          </cell>
        </row>
        <row r="122">
          <cell r="B122">
            <v>80301</v>
          </cell>
          <cell r="C122" t="str">
            <v>RC Canopy กันสาดยื่นโค้ง ค.ส.ล (หล่อสำเร็จรูป)   Incl. Plaster and paint Finishes   as per Detail on Dwg.A9-09,A9-10</v>
          </cell>
          <cell r="D122">
            <v>80301</v>
          </cell>
          <cell r="E122" t="str">
            <v>m2</v>
          </cell>
          <cell r="F122">
            <v>2070</v>
          </cell>
          <cell r="G122">
            <v>340</v>
          </cell>
          <cell r="H122">
            <v>2135</v>
          </cell>
          <cell r="I122">
            <v>355</v>
          </cell>
          <cell r="J122">
            <v>1.03</v>
          </cell>
        </row>
        <row r="123">
          <cell r="B123">
            <v>80302</v>
          </cell>
          <cell r="C123" t="str">
            <v>PVC  Lines Apace 20 mm.</v>
          </cell>
          <cell r="D123">
            <v>80302</v>
          </cell>
          <cell r="E123" t="str">
            <v>m</v>
          </cell>
          <cell r="F123">
            <v>15</v>
          </cell>
          <cell r="G123">
            <v>7</v>
          </cell>
          <cell r="H123">
            <v>20</v>
          </cell>
          <cell r="I123">
            <v>10</v>
          </cell>
          <cell r="J123">
            <v>1.03</v>
          </cell>
        </row>
        <row r="124">
          <cell r="B124">
            <v>80303</v>
          </cell>
          <cell r="C124" t="str">
            <v xml:space="preserve">แผ่นคลีบ ค.ส.ล. สำเร็จรูปยึดท้องพื้นติดตั้งโดยรอบ  พร้อมฝังแผ่นเหล็ก หนา 6 มม. เชื่อมติดทาสี as per detail on Dwg. No.A9.02 </v>
          </cell>
          <cell r="D124">
            <v>80303</v>
          </cell>
          <cell r="E124" t="str">
            <v>m.</v>
          </cell>
          <cell r="F124">
            <v>1080</v>
          </cell>
          <cell r="G124">
            <v>130</v>
          </cell>
          <cell r="H124">
            <v>1115</v>
          </cell>
          <cell r="I124">
            <v>135</v>
          </cell>
          <cell r="J124">
            <v>1.03</v>
          </cell>
        </row>
        <row r="125">
          <cell r="B125">
            <v>80304</v>
          </cell>
          <cell r="D125">
            <v>80304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1.03</v>
          </cell>
        </row>
        <row r="127">
          <cell r="B127">
            <v>90000</v>
          </cell>
          <cell r="C127" t="str">
            <v>Stair &amp; Balustrade</v>
          </cell>
        </row>
        <row r="128">
          <cell r="C128" t="str">
            <v>ST-01 , 02    Dwg. No.A5-01 , 02</v>
          </cell>
        </row>
        <row r="129">
          <cell r="B129">
            <v>90101</v>
          </cell>
          <cell r="C129" t="str">
            <v xml:space="preserve">Cement screeding with steel  trowelled </v>
          </cell>
          <cell r="D129">
            <v>90101</v>
          </cell>
          <cell r="E129" t="str">
            <v>m2</v>
          </cell>
          <cell r="F129">
            <v>120</v>
          </cell>
          <cell r="G129">
            <v>60</v>
          </cell>
          <cell r="H129">
            <v>125</v>
          </cell>
          <cell r="I129">
            <v>65</v>
          </cell>
          <cell r="J129">
            <v>1.03</v>
          </cell>
        </row>
        <row r="130">
          <cell r="B130">
            <v>90102</v>
          </cell>
          <cell r="C130" t="str">
            <v xml:space="preserve">Cotto Tile 8"x8" floor finishes  </v>
          </cell>
          <cell r="D130">
            <v>90102</v>
          </cell>
          <cell r="E130" t="str">
            <v>m2</v>
          </cell>
          <cell r="F130">
            <v>350</v>
          </cell>
          <cell r="G130">
            <v>235</v>
          </cell>
          <cell r="H130">
            <v>365</v>
          </cell>
          <cell r="I130">
            <v>245</v>
          </cell>
          <cell r="J130">
            <v>1.03</v>
          </cell>
        </row>
        <row r="131">
          <cell r="B131">
            <v>90103</v>
          </cell>
          <cell r="C131" t="str">
            <v>Aluminium Stair  nosing  ( Code  A-80 Space)</v>
          </cell>
          <cell r="D131">
            <v>90103</v>
          </cell>
          <cell r="E131" t="str">
            <v>m.</v>
          </cell>
          <cell r="F131">
            <v>100</v>
          </cell>
          <cell r="G131">
            <v>40</v>
          </cell>
          <cell r="H131">
            <v>105</v>
          </cell>
          <cell r="I131">
            <v>45</v>
          </cell>
          <cell r="J131">
            <v>1.03</v>
          </cell>
        </row>
        <row r="132">
          <cell r="B132">
            <v>90104</v>
          </cell>
          <cell r="C132" t="str">
            <v>Plastering and Siding Under Stair w/Paint finishes</v>
          </cell>
          <cell r="D132">
            <v>90104</v>
          </cell>
          <cell r="E132" t="str">
            <v>m2.</v>
          </cell>
          <cell r="F132">
            <v>160</v>
          </cell>
          <cell r="G132">
            <v>130</v>
          </cell>
          <cell r="H132">
            <v>165</v>
          </cell>
          <cell r="I132">
            <v>135</v>
          </cell>
          <cell r="J132">
            <v>1.03</v>
          </cell>
        </row>
        <row r="133">
          <cell r="B133">
            <v>90105</v>
          </cell>
          <cell r="C133" t="str">
            <v>Steel Handrail  ราวบันไดเหล็กกลม  3",1-1/2 " ทาสีขาว</v>
          </cell>
          <cell r="D133">
            <v>90105</v>
          </cell>
          <cell r="E133" t="str">
            <v>m</v>
          </cell>
          <cell r="F133">
            <v>1600</v>
          </cell>
          <cell r="G133">
            <v>300</v>
          </cell>
          <cell r="H133">
            <v>1650</v>
          </cell>
          <cell r="I133">
            <v>310</v>
          </cell>
          <cell r="J133">
            <v>1.03</v>
          </cell>
        </row>
        <row r="134">
          <cell r="B134">
            <v>90106</v>
          </cell>
          <cell r="C134" t="str">
            <v>Aluminium Grill Wall  Four star  ML-100 w/Steel Support</v>
          </cell>
          <cell r="D134">
            <v>90106</v>
          </cell>
          <cell r="E134" t="str">
            <v>m2</v>
          </cell>
          <cell r="F134">
            <v>3150</v>
          </cell>
          <cell r="G134">
            <v>0</v>
          </cell>
          <cell r="H134">
            <v>3245</v>
          </cell>
          <cell r="I134">
            <v>0</v>
          </cell>
          <cell r="J134">
            <v>1.03</v>
          </cell>
        </row>
        <row r="135">
          <cell r="C135" t="str">
            <v>ST-03 , 04     Dwg. No.A5-02</v>
          </cell>
        </row>
        <row r="136">
          <cell r="B136">
            <v>90201</v>
          </cell>
          <cell r="C136" t="str">
            <v>Garnite tite 20 mm. Thk . Floor finishes แกรนิตหมอกจีน ผิวพ่นไฟ</v>
          </cell>
          <cell r="D136">
            <v>90201</v>
          </cell>
          <cell r="E136" t="str">
            <v>m2</v>
          </cell>
          <cell r="F136">
            <v>3090</v>
          </cell>
          <cell r="G136">
            <v>500</v>
          </cell>
          <cell r="H136">
            <v>3185</v>
          </cell>
          <cell r="I136">
            <v>515</v>
          </cell>
          <cell r="J136">
            <v>1.03</v>
          </cell>
        </row>
        <row r="137">
          <cell r="B137">
            <v>90202</v>
          </cell>
          <cell r="C137" t="str">
            <v xml:space="preserve">Gravel wash or Sand Wash Stair  nosing finishes </v>
          </cell>
          <cell r="D137">
            <v>90202</v>
          </cell>
          <cell r="E137" t="str">
            <v>m.</v>
          </cell>
          <cell r="F137">
            <v>500</v>
          </cell>
          <cell r="G137">
            <v>0</v>
          </cell>
          <cell r="H137">
            <v>515</v>
          </cell>
          <cell r="I137">
            <v>0</v>
          </cell>
          <cell r="J137">
            <v>1.03</v>
          </cell>
        </row>
        <row r="138">
          <cell r="B138">
            <v>90203</v>
          </cell>
          <cell r="C138" t="str">
            <v xml:space="preserve"> Handrail  ราวบันไดท่อสแตนเลส Dia. 3" ( Hair Line)</v>
          </cell>
          <cell r="D138">
            <v>90203</v>
          </cell>
          <cell r="E138" t="str">
            <v>m.</v>
          </cell>
          <cell r="F138">
            <v>1700</v>
          </cell>
          <cell r="G138">
            <v>300</v>
          </cell>
          <cell r="H138">
            <v>1755</v>
          </cell>
          <cell r="I138">
            <v>310</v>
          </cell>
          <cell r="J138">
            <v>1.03</v>
          </cell>
        </row>
        <row r="139">
          <cell r="C139" t="str">
            <v>ST-05 , 06     Dwg. No.A5-03</v>
          </cell>
        </row>
        <row r="140">
          <cell r="B140">
            <v>90301</v>
          </cell>
          <cell r="C140" t="str">
            <v xml:space="preserve">Grey Garnite tite 20 mm. Thk . Floor finishes แกรนิตภายในประเทศ </v>
          </cell>
          <cell r="D140">
            <v>90301</v>
          </cell>
          <cell r="E140" t="str">
            <v>m2</v>
          </cell>
          <cell r="F140">
            <v>1890</v>
          </cell>
          <cell r="G140">
            <v>500</v>
          </cell>
          <cell r="H140">
            <v>1950</v>
          </cell>
          <cell r="I140">
            <v>515</v>
          </cell>
          <cell r="J140">
            <v>1.03</v>
          </cell>
        </row>
        <row r="141">
          <cell r="B141">
            <v>90302</v>
          </cell>
          <cell r="C141" t="str">
            <v>Groove line to Grey Granite เซาะร่องจมูกบันได</v>
          </cell>
          <cell r="D141">
            <v>90302</v>
          </cell>
          <cell r="E141" t="str">
            <v>m.</v>
          </cell>
          <cell r="F141">
            <v>0</v>
          </cell>
          <cell r="G141">
            <v>140</v>
          </cell>
          <cell r="H141">
            <v>0</v>
          </cell>
          <cell r="I141">
            <v>145</v>
          </cell>
          <cell r="J141">
            <v>1.03</v>
          </cell>
        </row>
        <row r="142">
          <cell r="B142">
            <v>90303</v>
          </cell>
          <cell r="C142" t="str">
            <v xml:space="preserve"> Handrail  ราวบันไดท่อสแตนเลส Dia. 2" ( Hair Line)</v>
          </cell>
          <cell r="D142">
            <v>90303</v>
          </cell>
          <cell r="E142" t="str">
            <v>m.</v>
          </cell>
          <cell r="F142">
            <v>1600</v>
          </cell>
          <cell r="G142">
            <v>300</v>
          </cell>
          <cell r="H142">
            <v>1650</v>
          </cell>
          <cell r="I142">
            <v>310</v>
          </cell>
          <cell r="J142">
            <v>1.03</v>
          </cell>
        </row>
        <row r="143">
          <cell r="C143" t="str">
            <v>Balustrades Work</v>
          </cell>
        </row>
        <row r="144">
          <cell r="B144">
            <v>90401</v>
          </cell>
          <cell r="C144" t="str">
            <v>Sale Area at Balcony   Steel Railing  H=0.80 m. as perdetail on Dwg. No.A9-07</v>
          </cell>
          <cell r="D144">
            <v>90401</v>
          </cell>
          <cell r="E144" t="str">
            <v>m.</v>
          </cell>
          <cell r="F144">
            <v>4850</v>
          </cell>
          <cell r="G144">
            <v>500</v>
          </cell>
          <cell r="H144">
            <v>5000</v>
          </cell>
          <cell r="I144">
            <v>515</v>
          </cell>
          <cell r="J144">
            <v>1.03</v>
          </cell>
        </row>
        <row r="145">
          <cell r="B145">
            <v>90402</v>
          </cell>
          <cell r="C145" t="str">
            <v>Sale Area at Balcony  Steel Railing H=0.40 m. as perdetail on Dwg. No.A9-01</v>
          </cell>
          <cell r="D145">
            <v>90402</v>
          </cell>
          <cell r="E145" t="str">
            <v>m.</v>
          </cell>
          <cell r="F145">
            <v>3965</v>
          </cell>
          <cell r="G145">
            <v>600</v>
          </cell>
          <cell r="H145">
            <v>4085</v>
          </cell>
          <cell r="I145">
            <v>620</v>
          </cell>
          <cell r="J145">
            <v>1.03</v>
          </cell>
        </row>
        <row r="146">
          <cell r="B146">
            <v>90403</v>
          </cell>
          <cell r="C146" t="str">
            <v>Common Area at Corridor and Lift Lobby Area</v>
          </cell>
          <cell r="D146">
            <v>90403</v>
          </cell>
          <cell r="E146" t="str">
            <v>m.</v>
          </cell>
          <cell r="F146">
            <v>3850</v>
          </cell>
          <cell r="G146">
            <v>800</v>
          </cell>
          <cell r="H146">
            <v>3970</v>
          </cell>
          <cell r="I146">
            <v>825</v>
          </cell>
          <cell r="J146">
            <v>1.03</v>
          </cell>
        </row>
        <row r="147">
          <cell r="B147">
            <v>90404</v>
          </cell>
          <cell r="C147" t="str">
            <v>Parking &amp; Ramp  Steel Railing  H =0.80 m as per Detail on Dwg.A5-04</v>
          </cell>
          <cell r="D147">
            <v>90404</v>
          </cell>
          <cell r="E147" t="str">
            <v>m.</v>
          </cell>
          <cell r="F147">
            <v>900</v>
          </cell>
          <cell r="G147">
            <v>200</v>
          </cell>
          <cell r="H147">
            <v>930</v>
          </cell>
          <cell r="I147">
            <v>210</v>
          </cell>
          <cell r="J147">
            <v>1.03</v>
          </cell>
        </row>
        <row r="148">
          <cell r="B148">
            <v>90405</v>
          </cell>
          <cell r="C148" t="str">
            <v>Parking &amp; Ramp  Steel Railing H =0.25 m as per Detail on Dwg.A5-04</v>
          </cell>
          <cell r="D148">
            <v>90405</v>
          </cell>
          <cell r="E148" t="str">
            <v>m.</v>
          </cell>
          <cell r="F148">
            <v>580</v>
          </cell>
          <cell r="G148">
            <v>200</v>
          </cell>
          <cell r="H148">
            <v>600</v>
          </cell>
          <cell r="I148">
            <v>210</v>
          </cell>
          <cell r="J148">
            <v>1.03</v>
          </cell>
        </row>
        <row r="149">
          <cell r="B149">
            <v>90406</v>
          </cell>
          <cell r="C149" t="str">
            <v>RC Canopy (กันสาดโค้ง) ประกอบด้วย เสากันตกแผ่นสแตนเลส หนา 4 มม.และเหล็กลวดสลิง ขนาด Dia 10 มม. Complete Fixing As per Detail on Dwg. No.A9.10</v>
          </cell>
          <cell r="D149">
            <v>90406</v>
          </cell>
          <cell r="E149" t="str">
            <v>m.</v>
          </cell>
          <cell r="F149">
            <v>1815</v>
          </cell>
          <cell r="G149">
            <v>455</v>
          </cell>
          <cell r="H149">
            <v>1870</v>
          </cell>
          <cell r="I149">
            <v>470</v>
          </cell>
          <cell r="J149">
            <v>1.03</v>
          </cell>
        </row>
        <row r="150">
          <cell r="B150">
            <v>90407</v>
          </cell>
          <cell r="C150" t="str">
            <v>Swimming Pool   Tempered Laminate  Glass  as per Detail on Dwg.A8-03</v>
          </cell>
          <cell r="D150">
            <v>90407</v>
          </cell>
          <cell r="E150" t="str">
            <v>m.</v>
          </cell>
          <cell r="F150">
            <v>3490</v>
          </cell>
          <cell r="G150">
            <v>430</v>
          </cell>
          <cell r="H150">
            <v>3595</v>
          </cell>
          <cell r="I150">
            <v>445</v>
          </cell>
          <cell r="J150">
            <v>1.03</v>
          </cell>
        </row>
        <row r="151">
          <cell r="B151">
            <v>90408</v>
          </cell>
          <cell r="C151" t="str">
            <v>Sale Area at Balcony  Steel Railing H=0.40 m. as perdetail on Dwg. No.A9-07</v>
          </cell>
          <cell r="D151">
            <v>90408</v>
          </cell>
          <cell r="E151" t="str">
            <v>m.</v>
          </cell>
          <cell r="F151">
            <v>3850</v>
          </cell>
          <cell r="G151">
            <v>800</v>
          </cell>
          <cell r="H151">
            <v>3970</v>
          </cell>
          <cell r="I151">
            <v>825</v>
          </cell>
          <cell r="J151">
            <v>1.03</v>
          </cell>
        </row>
        <row r="153">
          <cell r="B153">
            <v>100000</v>
          </cell>
          <cell r="C153" t="str">
            <v>Floor Finshing</v>
          </cell>
        </row>
        <row r="154">
          <cell r="C154" t="str">
            <v>Sale  Area</v>
          </cell>
        </row>
        <row r="155">
          <cell r="B155">
            <v>100101</v>
          </cell>
          <cell r="C155" t="str">
            <v>F1 : Laminate Floor finishes</v>
          </cell>
          <cell r="D155">
            <v>100101</v>
          </cell>
          <cell r="E155" t="str">
            <v>m2</v>
          </cell>
          <cell r="F155">
            <v>750</v>
          </cell>
          <cell r="G155">
            <v>0</v>
          </cell>
          <cell r="H155">
            <v>775</v>
          </cell>
          <cell r="I155">
            <v>0</v>
          </cell>
          <cell r="J155">
            <v>1.03</v>
          </cell>
        </row>
        <row r="156">
          <cell r="B156">
            <v>100102</v>
          </cell>
          <cell r="C156" t="str">
            <v>- Cement and Sand Screed for laminate floor</v>
          </cell>
          <cell r="D156">
            <v>100102</v>
          </cell>
          <cell r="E156" t="str">
            <v>m2</v>
          </cell>
          <cell r="F156">
            <v>120</v>
          </cell>
          <cell r="G156">
            <v>60</v>
          </cell>
          <cell r="H156">
            <v>125</v>
          </cell>
          <cell r="I156">
            <v>65</v>
          </cell>
          <cell r="J156">
            <v>1.03</v>
          </cell>
        </row>
        <row r="157">
          <cell r="B157">
            <v>100103</v>
          </cell>
          <cell r="C157" t="str">
            <v xml:space="preserve">F2: Pantry &amp; Living Rm.  - Ceramic Tile  Floor finishes size 0.60x0.60 m.รุ่นออฟไวท์ </v>
          </cell>
          <cell r="D157">
            <v>100103</v>
          </cell>
          <cell r="E157" t="str">
            <v>m2</v>
          </cell>
          <cell r="F157">
            <v>550</v>
          </cell>
          <cell r="G157">
            <v>235</v>
          </cell>
          <cell r="H157">
            <v>570</v>
          </cell>
          <cell r="I157">
            <v>245</v>
          </cell>
          <cell r="J157">
            <v>1.03</v>
          </cell>
        </row>
        <row r="158">
          <cell r="B158">
            <v>100104</v>
          </cell>
          <cell r="C158" t="str">
            <v xml:space="preserve">F3 : Balcony - Ceramic Tile  Floor finishes size 0.20x0.20 m. ชนิดกันลื่น รุ่น แมนฮัตตันคอนกรีต  </v>
          </cell>
          <cell r="D158">
            <v>100104</v>
          </cell>
          <cell r="E158" t="str">
            <v>m2</v>
          </cell>
          <cell r="F158">
            <v>350</v>
          </cell>
          <cell r="G158">
            <v>235</v>
          </cell>
          <cell r="H158">
            <v>365</v>
          </cell>
          <cell r="I158">
            <v>245</v>
          </cell>
          <cell r="J158">
            <v>1.03</v>
          </cell>
        </row>
        <row r="159">
          <cell r="B159">
            <v>100105</v>
          </cell>
          <cell r="C159" t="str">
            <v xml:space="preserve">ขอบผิวทำทรายล้างและบัวทรายล้าง h=0.10 m. </v>
          </cell>
          <cell r="D159">
            <v>100105</v>
          </cell>
          <cell r="E159" t="str">
            <v>m</v>
          </cell>
          <cell r="F159">
            <v>400</v>
          </cell>
          <cell r="G159">
            <v>0</v>
          </cell>
          <cell r="H159">
            <v>415</v>
          </cell>
          <cell r="I159">
            <v>0</v>
          </cell>
          <cell r="J159">
            <v>1.03</v>
          </cell>
        </row>
        <row r="160">
          <cell r="B160">
            <v>100106</v>
          </cell>
          <cell r="C160" t="str">
            <v>F4 : Bathroom  - Ceramic Tile JSK  Floor finishes size 0.30x0.60 m. รุ่น  Antica Serise E-04</v>
          </cell>
          <cell r="D160">
            <v>100106</v>
          </cell>
          <cell r="E160" t="str">
            <v>m2</v>
          </cell>
          <cell r="F160">
            <v>660</v>
          </cell>
          <cell r="G160">
            <v>235</v>
          </cell>
          <cell r="H160">
            <v>680</v>
          </cell>
          <cell r="I160">
            <v>245</v>
          </cell>
          <cell r="J160">
            <v>1.03</v>
          </cell>
        </row>
        <row r="161">
          <cell r="B161">
            <v>100107</v>
          </cell>
          <cell r="C161" t="str">
            <v>Bathroom  - Eage Ceramic Tile JSK Floor  finishing size 0.07x0.15 m. รุ่น  Serise E-05</v>
          </cell>
          <cell r="D161">
            <v>100107</v>
          </cell>
          <cell r="E161" t="str">
            <v>m2</v>
          </cell>
          <cell r="F161">
            <v>660</v>
          </cell>
          <cell r="G161">
            <v>235</v>
          </cell>
          <cell r="H161">
            <v>680</v>
          </cell>
          <cell r="I161">
            <v>245</v>
          </cell>
          <cell r="J161">
            <v>1.03</v>
          </cell>
        </row>
        <row r="162">
          <cell r="B162">
            <v>100108</v>
          </cell>
          <cell r="C162" t="str">
            <v xml:space="preserve">Floor Skirting </v>
          </cell>
          <cell r="D162">
            <v>100108</v>
          </cell>
          <cell r="E162" t="str">
            <v>m</v>
          </cell>
          <cell r="F162">
            <v>315</v>
          </cell>
          <cell r="G162">
            <v>30</v>
          </cell>
          <cell r="H162">
            <v>325</v>
          </cell>
          <cell r="I162">
            <v>35</v>
          </cell>
          <cell r="J162">
            <v>1.03</v>
          </cell>
        </row>
        <row r="163">
          <cell r="B163">
            <v>100109</v>
          </cell>
          <cell r="C163" t="str">
            <v>Floor Skirting  Bedroom</v>
          </cell>
          <cell r="D163">
            <v>100109</v>
          </cell>
          <cell r="E163" t="str">
            <v>m</v>
          </cell>
          <cell r="F163">
            <v>127.71600000000001</v>
          </cell>
          <cell r="G163">
            <v>40</v>
          </cell>
          <cell r="H163">
            <v>135</v>
          </cell>
          <cell r="I163">
            <v>45</v>
          </cell>
          <cell r="J163">
            <v>1.03</v>
          </cell>
        </row>
        <row r="164">
          <cell r="B164">
            <v>100110</v>
          </cell>
          <cell r="C164" t="str">
            <v>Floor Skirting Pantry &amp; Living Rm.</v>
          </cell>
          <cell r="D164">
            <v>100110</v>
          </cell>
          <cell r="E164" t="str">
            <v>m</v>
          </cell>
          <cell r="F164">
            <v>92.716000000000008</v>
          </cell>
          <cell r="G164">
            <v>50</v>
          </cell>
          <cell r="H164">
            <v>100</v>
          </cell>
          <cell r="I164">
            <v>55</v>
          </cell>
          <cell r="J164">
            <v>1.03</v>
          </cell>
        </row>
        <row r="165">
          <cell r="C165" t="str">
            <v>Public  Area</v>
          </cell>
        </row>
        <row r="166">
          <cell r="B166">
            <v>100201</v>
          </cell>
          <cell r="C166" t="str">
            <v>F2 : RC Slab Ceramic Tite floor finishes size 0.60x0.60 รุ่น ออฟไวท์</v>
          </cell>
          <cell r="D166">
            <v>100201</v>
          </cell>
          <cell r="E166" t="str">
            <v>m2</v>
          </cell>
          <cell r="F166">
            <v>550</v>
          </cell>
          <cell r="G166">
            <v>235</v>
          </cell>
          <cell r="H166">
            <v>570</v>
          </cell>
          <cell r="I166">
            <v>245</v>
          </cell>
          <cell r="J166">
            <v>1.03</v>
          </cell>
        </row>
        <row r="167">
          <cell r="B167">
            <v>100202</v>
          </cell>
          <cell r="C167" t="str">
            <v>F4 : RC Slab JSK Ceramic Tite floor finishes size 0.30x0.60  รุ่น ANTICA Serise E-04 ชนิดกันลื่น เดินขอบกระเบื้อง  รุ่น E-05  size 0.07x0.15 m. โดยรอบ</v>
          </cell>
          <cell r="D167">
            <v>100202</v>
          </cell>
          <cell r="E167" t="str">
            <v>m2</v>
          </cell>
          <cell r="F167">
            <v>660</v>
          </cell>
          <cell r="G167">
            <v>235</v>
          </cell>
          <cell r="H167">
            <v>680</v>
          </cell>
          <cell r="I167">
            <v>245</v>
          </cell>
          <cell r="J167">
            <v>1.03</v>
          </cell>
        </row>
        <row r="168">
          <cell r="B168">
            <v>100203</v>
          </cell>
          <cell r="C168" t="str">
            <v>F5 : RC Slab Ceramic Tite floor รุ่นแมนฮัดตันคอนกรีต size 0.20x0.20 finishes ชนิดกันลื่น สีเรียบ</v>
          </cell>
          <cell r="D168">
            <v>100203</v>
          </cell>
          <cell r="E168" t="str">
            <v>m2</v>
          </cell>
          <cell r="F168">
            <v>350</v>
          </cell>
          <cell r="G168">
            <v>235</v>
          </cell>
          <cell r="H168">
            <v>365</v>
          </cell>
          <cell r="I168">
            <v>245</v>
          </cell>
          <cell r="J168">
            <v>1.03</v>
          </cell>
        </row>
        <row r="169">
          <cell r="B169">
            <v>100204</v>
          </cell>
          <cell r="C169" t="str">
            <v>F5.1 : RC Slab Ceramic Tite floorรุ่น Imported Tite Black size 0.60x0.60 finishes</v>
          </cell>
          <cell r="D169">
            <v>100204</v>
          </cell>
          <cell r="E169" t="str">
            <v>m2</v>
          </cell>
          <cell r="F169">
            <v>1040</v>
          </cell>
          <cell r="G169">
            <v>235</v>
          </cell>
          <cell r="H169">
            <v>1075</v>
          </cell>
          <cell r="I169">
            <v>245</v>
          </cell>
          <cell r="J169">
            <v>1.03</v>
          </cell>
        </row>
        <row r="170">
          <cell r="B170">
            <v>100205</v>
          </cell>
          <cell r="C170" t="str">
            <v>F6 : RC Slab Grey  Granite floor finishes ปูหินแกรนิตสีเทา ภายในประเทศ (สีเขาโทน) ผิวสกัดหยาบ size 0.30x0.30 m. 20 mm.thk.</v>
          </cell>
          <cell r="D170">
            <v>100205</v>
          </cell>
          <cell r="E170" t="str">
            <v>m2</v>
          </cell>
          <cell r="F170">
            <v>910</v>
          </cell>
          <cell r="G170">
            <v>225</v>
          </cell>
          <cell r="H170">
            <v>940</v>
          </cell>
          <cell r="I170">
            <v>235</v>
          </cell>
          <cell r="J170">
            <v>1.03</v>
          </cell>
        </row>
        <row r="171">
          <cell r="B171">
            <v>100206</v>
          </cell>
          <cell r="C171" t="str">
            <v>F7 : RC Slab  Steel towel . Finishes  w/waterproofing Radcon No.7 and Ceramic Tite 0.20x0.20 m.</v>
          </cell>
          <cell r="D171">
            <v>100206</v>
          </cell>
          <cell r="E171" t="str">
            <v>m2</v>
          </cell>
          <cell r="F171">
            <v>530</v>
          </cell>
          <cell r="G171">
            <v>285</v>
          </cell>
          <cell r="H171">
            <v>550</v>
          </cell>
          <cell r="I171">
            <v>295</v>
          </cell>
          <cell r="J171">
            <v>1.03</v>
          </cell>
        </row>
        <row r="172">
          <cell r="B172">
            <v>100207</v>
          </cell>
          <cell r="C172" t="str">
            <v>F8:  RC Slab Steel towel  finishes  w/waterproofing Radcon No.7</v>
          </cell>
          <cell r="D172">
            <v>100207</v>
          </cell>
          <cell r="E172" t="str">
            <v>m2</v>
          </cell>
          <cell r="F172">
            <v>290</v>
          </cell>
          <cell r="G172">
            <v>85</v>
          </cell>
          <cell r="H172">
            <v>300</v>
          </cell>
          <cell r="I172">
            <v>90</v>
          </cell>
          <cell r="J172">
            <v>1.03</v>
          </cell>
        </row>
        <row r="173">
          <cell r="B173">
            <v>100208</v>
          </cell>
          <cell r="C173" t="str">
            <v>F9:   RC Slab Steel towel Concrete (คอนกรีตแต่งผิวเรียบ) finish w/waterproofing Radcon No.7  and Traffic Sign</v>
          </cell>
          <cell r="D173">
            <v>100208</v>
          </cell>
          <cell r="E173" t="str">
            <v>m2</v>
          </cell>
          <cell r="F173">
            <v>230</v>
          </cell>
          <cell r="G173">
            <v>80</v>
          </cell>
          <cell r="H173">
            <v>240</v>
          </cell>
          <cell r="I173">
            <v>85</v>
          </cell>
          <cell r="J173">
            <v>1.03</v>
          </cell>
        </row>
        <row r="174">
          <cell r="B174">
            <v>100209</v>
          </cell>
          <cell r="C174" t="str">
            <v xml:space="preserve">F10 : RC Slab Ceramic Tite floor finishes  size 0.60x0.60 รุ่น Q.H.T.C No.01019124 </v>
          </cell>
          <cell r="D174">
            <v>100209</v>
          </cell>
          <cell r="E174" t="str">
            <v>m2</v>
          </cell>
          <cell r="F174">
            <v>970</v>
          </cell>
          <cell r="G174">
            <v>235</v>
          </cell>
          <cell r="H174">
            <v>1000</v>
          </cell>
          <cell r="I174">
            <v>245</v>
          </cell>
          <cell r="J174">
            <v>1.03</v>
          </cell>
        </row>
        <row r="175">
          <cell r="B175">
            <v>100210</v>
          </cell>
          <cell r="C175" t="str">
            <v>F11 : RC Slab Floor Hardener 2 mm.thk. w/Groove line for Ramp</v>
          </cell>
          <cell r="D175">
            <v>100210</v>
          </cell>
          <cell r="E175" t="str">
            <v>m2</v>
          </cell>
          <cell r="F175">
            <v>70</v>
          </cell>
          <cell r="G175">
            <v>90</v>
          </cell>
          <cell r="H175">
            <v>75</v>
          </cell>
          <cell r="I175">
            <v>95</v>
          </cell>
          <cell r="J175">
            <v>1.03</v>
          </cell>
        </row>
        <row r="176">
          <cell r="B176">
            <v>100211</v>
          </cell>
          <cell r="C176" t="str">
            <v>F12 : RC Slab Steel Towel finishes</v>
          </cell>
          <cell r="D176">
            <v>100211</v>
          </cell>
          <cell r="E176" t="str">
            <v>m2</v>
          </cell>
          <cell r="F176">
            <v>30</v>
          </cell>
          <cell r="G176">
            <v>30</v>
          </cell>
          <cell r="H176">
            <v>35</v>
          </cell>
          <cell r="I176">
            <v>35</v>
          </cell>
          <cell r="J176">
            <v>1.03</v>
          </cell>
        </row>
        <row r="177">
          <cell r="B177">
            <v>100212</v>
          </cell>
          <cell r="C177" t="str">
            <v>F12.1 :RC Slab  Wooden Towel  finishes</v>
          </cell>
          <cell r="D177">
            <v>100212</v>
          </cell>
          <cell r="E177" t="str">
            <v>m2</v>
          </cell>
          <cell r="F177">
            <v>0</v>
          </cell>
          <cell r="G177">
            <v>20</v>
          </cell>
          <cell r="H177">
            <v>0</v>
          </cell>
          <cell r="I177">
            <v>25</v>
          </cell>
          <cell r="J177">
            <v>1.03</v>
          </cell>
        </row>
        <row r="178">
          <cell r="B178">
            <v>100213</v>
          </cell>
          <cell r="C178" t="str">
            <v xml:space="preserve">F14 : RC Slab Kensai Granite Tite  finishes รุ่น 5F-101,6T-100,6B-100 สี White granite Grey Leaden   </v>
          </cell>
          <cell r="D178">
            <v>100213</v>
          </cell>
          <cell r="E178" t="str">
            <v>m2</v>
          </cell>
          <cell r="F178">
            <v>945</v>
          </cell>
          <cell r="G178">
            <v>310</v>
          </cell>
          <cell r="H178">
            <v>975</v>
          </cell>
          <cell r="I178">
            <v>320</v>
          </cell>
          <cell r="J178">
            <v>1.03</v>
          </cell>
        </row>
        <row r="179">
          <cell r="B179">
            <v>100214</v>
          </cell>
          <cell r="C179" t="str">
            <v>F16 :RC Slab Steel towel finish w/waterproofing Radcon No.7 &amp; Solar Slab C.T.</v>
          </cell>
          <cell r="D179">
            <v>100214</v>
          </cell>
          <cell r="E179" t="str">
            <v>m2</v>
          </cell>
          <cell r="F179">
            <v>695</v>
          </cell>
          <cell r="G179">
            <v>175</v>
          </cell>
          <cell r="H179">
            <v>720</v>
          </cell>
          <cell r="I179">
            <v>185</v>
          </cell>
          <cell r="J179">
            <v>1.03</v>
          </cell>
        </row>
        <row r="180">
          <cell r="B180">
            <v>100215</v>
          </cell>
          <cell r="C180" t="str">
            <v>F16.1 :RC Slab w/waterproofing Radcon No.7</v>
          </cell>
          <cell r="D180">
            <v>100215</v>
          </cell>
          <cell r="E180" t="str">
            <v>m2</v>
          </cell>
          <cell r="F180">
            <v>200</v>
          </cell>
          <cell r="G180">
            <v>50</v>
          </cell>
          <cell r="H180">
            <v>210</v>
          </cell>
          <cell r="I180">
            <v>55</v>
          </cell>
          <cell r="J180">
            <v>1.03</v>
          </cell>
        </row>
        <row r="181">
          <cell r="B181">
            <v>100216</v>
          </cell>
          <cell r="C181" t="str">
            <v>F17 : PVC Vinyl   Tite floor ผิวปูกระเบื้องยาง Starflex Excellent (U-517) size 0.45x0.45 m.0.02 m.Thk. finishes</v>
          </cell>
          <cell r="D181">
            <v>100216</v>
          </cell>
          <cell r="E181" t="str">
            <v>m2</v>
          </cell>
          <cell r="F181">
            <v>335</v>
          </cell>
          <cell r="G181">
            <v>115</v>
          </cell>
          <cell r="H181">
            <v>350</v>
          </cell>
          <cell r="I181">
            <v>120</v>
          </cell>
          <cell r="J181">
            <v>1.03</v>
          </cell>
        </row>
        <row r="182">
          <cell r="B182">
            <v>100217</v>
          </cell>
          <cell r="C182" t="str">
            <v xml:space="preserve">Ceramic tite Skirting at Corridor </v>
          </cell>
          <cell r="D182">
            <v>100217</v>
          </cell>
          <cell r="E182" t="str">
            <v>m</v>
          </cell>
          <cell r="F182">
            <v>82.5</v>
          </cell>
          <cell r="G182">
            <v>58.75</v>
          </cell>
          <cell r="H182">
            <v>85</v>
          </cell>
          <cell r="I182">
            <v>65</v>
          </cell>
          <cell r="J182">
            <v>1.03</v>
          </cell>
        </row>
        <row r="183">
          <cell r="B183">
            <v>100218</v>
          </cell>
          <cell r="D183">
            <v>100218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1.03</v>
          </cell>
        </row>
        <row r="184">
          <cell r="B184">
            <v>100219</v>
          </cell>
          <cell r="D184">
            <v>100219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1.03</v>
          </cell>
        </row>
        <row r="186">
          <cell r="B186">
            <v>120000</v>
          </cell>
          <cell r="C186" t="str">
            <v>Wall Finishing</v>
          </cell>
        </row>
        <row r="187">
          <cell r="C187" t="str">
            <v>Wall Material</v>
          </cell>
        </row>
        <row r="188">
          <cell r="B188">
            <v>120101</v>
          </cell>
          <cell r="C188" t="str">
            <v>Light weight  wall   Total 150 mm. Thk. including all necessary stiffenner and lintels (inside)(plastering measurement separately)</v>
          </cell>
          <cell r="D188">
            <v>120101</v>
          </cell>
          <cell r="E188" t="str">
            <v>m2</v>
          </cell>
          <cell r="F188">
            <v>295</v>
          </cell>
          <cell r="G188">
            <v>100</v>
          </cell>
          <cell r="H188">
            <v>305</v>
          </cell>
          <cell r="I188">
            <v>105</v>
          </cell>
          <cell r="J188">
            <v>1.03</v>
          </cell>
        </row>
        <row r="189">
          <cell r="B189">
            <v>120102</v>
          </cell>
          <cell r="C189" t="str">
            <v>Light weight  wall   Total 100 mm. Thk. including all necessary stiffenner and lintels (inside)(plastering measurement separately)</v>
          </cell>
          <cell r="D189">
            <v>120102</v>
          </cell>
          <cell r="E189" t="str">
            <v>m2</v>
          </cell>
          <cell r="F189">
            <v>200</v>
          </cell>
          <cell r="G189">
            <v>100</v>
          </cell>
          <cell r="H189">
            <v>210</v>
          </cell>
          <cell r="I189">
            <v>105</v>
          </cell>
          <cell r="J189">
            <v>1.03</v>
          </cell>
        </row>
        <row r="190">
          <cell r="B190">
            <v>120103</v>
          </cell>
          <cell r="C190" t="str">
            <v>Mon Brickwall  Total 100 mm. Thk.  including all necessary stiffenner and lintels(plastering measurement separately)</v>
          </cell>
          <cell r="D190">
            <v>120103</v>
          </cell>
          <cell r="E190" t="str">
            <v>m2</v>
          </cell>
          <cell r="F190">
            <v>235</v>
          </cell>
          <cell r="G190">
            <v>142.5</v>
          </cell>
          <cell r="H190">
            <v>245</v>
          </cell>
          <cell r="I190">
            <v>150</v>
          </cell>
          <cell r="J190">
            <v>1.03</v>
          </cell>
        </row>
        <row r="191">
          <cell r="B191">
            <v>120104</v>
          </cell>
          <cell r="D191">
            <v>120104</v>
          </cell>
          <cell r="E191" t="str">
            <v>m2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1.03</v>
          </cell>
        </row>
        <row r="192">
          <cell r="C192" t="str">
            <v>Internal  Wall  Finishes</v>
          </cell>
        </row>
        <row r="193">
          <cell r="B193">
            <v>120201</v>
          </cell>
          <cell r="C193" t="str">
            <v xml:space="preserve">P1 : Plaster and paint finishes </v>
          </cell>
          <cell r="D193">
            <v>120201</v>
          </cell>
          <cell r="E193" t="str">
            <v>m2</v>
          </cell>
          <cell r="F193">
            <v>155</v>
          </cell>
          <cell r="G193">
            <v>130</v>
          </cell>
          <cell r="H193">
            <v>160</v>
          </cell>
          <cell r="I193">
            <v>135</v>
          </cell>
          <cell r="J193">
            <v>1.03</v>
          </cell>
        </row>
        <row r="194">
          <cell r="B194">
            <v>120202</v>
          </cell>
          <cell r="C194" t="str">
            <v xml:space="preserve">P1 : Sand cement Plaster finishes  ( one layer with Plaster and paint 1 side) </v>
          </cell>
          <cell r="D194">
            <v>120202</v>
          </cell>
          <cell r="E194" t="str">
            <v>m2</v>
          </cell>
          <cell r="F194">
            <v>155</v>
          </cell>
          <cell r="G194">
            <v>130</v>
          </cell>
          <cell r="H194">
            <v>160</v>
          </cell>
          <cell r="I194">
            <v>135</v>
          </cell>
          <cell r="J194">
            <v>1.03</v>
          </cell>
        </row>
        <row r="195">
          <cell r="B195">
            <v>120203</v>
          </cell>
          <cell r="C195" t="str">
            <v xml:space="preserve">P2 : Plaster and paint finishes   </v>
          </cell>
          <cell r="D195">
            <v>120203</v>
          </cell>
          <cell r="E195" t="str">
            <v>m2</v>
          </cell>
          <cell r="F195">
            <v>160</v>
          </cell>
          <cell r="G195">
            <v>130</v>
          </cell>
          <cell r="H195">
            <v>165</v>
          </cell>
          <cell r="I195">
            <v>135</v>
          </cell>
          <cell r="J195">
            <v>1.03</v>
          </cell>
        </row>
        <row r="196">
          <cell r="B196">
            <v>120204</v>
          </cell>
          <cell r="C196" t="str">
            <v>P3 : Cramic Tite Cotto size 0.20x0.20 m.</v>
          </cell>
          <cell r="D196">
            <v>120204</v>
          </cell>
          <cell r="E196" t="str">
            <v>m2</v>
          </cell>
          <cell r="F196">
            <v>350</v>
          </cell>
          <cell r="G196">
            <v>290</v>
          </cell>
          <cell r="H196">
            <v>365</v>
          </cell>
          <cell r="I196">
            <v>300</v>
          </cell>
          <cell r="J196">
            <v>1.03</v>
          </cell>
        </row>
        <row r="197">
          <cell r="B197">
            <v>120205</v>
          </cell>
          <cell r="C197" t="str">
            <v xml:space="preserve">P4 : Ceramic Tile Wall finishes size 0.30x0.30 m. รุ่นบิกัสโซไวท์ </v>
          </cell>
          <cell r="D197">
            <v>120205</v>
          </cell>
          <cell r="E197" t="str">
            <v>m2</v>
          </cell>
          <cell r="F197">
            <v>455</v>
          </cell>
          <cell r="G197">
            <v>290</v>
          </cell>
          <cell r="H197">
            <v>470</v>
          </cell>
          <cell r="I197">
            <v>300</v>
          </cell>
          <cell r="J197">
            <v>1.03</v>
          </cell>
        </row>
        <row r="198">
          <cell r="B198">
            <v>120206</v>
          </cell>
          <cell r="C198" t="str">
            <v xml:space="preserve">P4 :Bathroom -  Ceramic Tile Wall finishes size 0.30x0.30 m. รุ่นบิกัสโซไวท์ </v>
          </cell>
          <cell r="D198">
            <v>120206</v>
          </cell>
          <cell r="E198" t="str">
            <v>m2</v>
          </cell>
          <cell r="F198">
            <v>455</v>
          </cell>
          <cell r="G198">
            <v>290</v>
          </cell>
          <cell r="H198">
            <v>470</v>
          </cell>
          <cell r="I198">
            <v>300</v>
          </cell>
          <cell r="J198">
            <v>1.03</v>
          </cell>
        </row>
        <row r="199">
          <cell r="B199">
            <v>120207</v>
          </cell>
          <cell r="C199" t="str">
            <v>Mosaic tite Size 2X2 cm. คละสีโทนเชียว Turquis as per detail on Dwg. No. A8-01</v>
          </cell>
          <cell r="D199">
            <v>120207</v>
          </cell>
          <cell r="E199" t="str">
            <v>m2</v>
          </cell>
          <cell r="F199">
            <v>885</v>
          </cell>
          <cell r="G199">
            <v>300</v>
          </cell>
          <cell r="H199">
            <v>915</v>
          </cell>
          <cell r="I199">
            <v>310</v>
          </cell>
          <cell r="J199">
            <v>1.03</v>
          </cell>
        </row>
        <row r="200">
          <cell r="B200">
            <v>120208</v>
          </cell>
          <cell r="D200">
            <v>120208</v>
          </cell>
          <cell r="E200" t="str">
            <v>m2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1.03</v>
          </cell>
        </row>
        <row r="201">
          <cell r="C201" t="str">
            <v>External  Wall  Finishes</v>
          </cell>
        </row>
        <row r="202">
          <cell r="B202">
            <v>120301</v>
          </cell>
          <cell r="C202" t="str">
            <v>P1 : Plaster and paint finish ext. surface</v>
          </cell>
          <cell r="D202">
            <v>120301</v>
          </cell>
          <cell r="E202" t="str">
            <v>m2</v>
          </cell>
          <cell r="F202">
            <v>160</v>
          </cell>
          <cell r="G202">
            <v>130</v>
          </cell>
          <cell r="H202">
            <v>165</v>
          </cell>
          <cell r="I202">
            <v>135</v>
          </cell>
          <cell r="J202">
            <v>1.03</v>
          </cell>
        </row>
        <row r="203">
          <cell r="B203">
            <v>120302</v>
          </cell>
          <cell r="C203" t="str">
            <v>P2 : Plaster and paint finish  ext. surface</v>
          </cell>
          <cell r="D203">
            <v>120302</v>
          </cell>
          <cell r="E203" t="str">
            <v>m2</v>
          </cell>
          <cell r="F203">
            <v>160</v>
          </cell>
          <cell r="G203">
            <v>130</v>
          </cell>
          <cell r="H203">
            <v>165</v>
          </cell>
          <cell r="I203">
            <v>135</v>
          </cell>
          <cell r="J203">
            <v>1.03</v>
          </cell>
        </row>
        <row r="204">
          <cell r="B204">
            <v>120303</v>
          </cell>
          <cell r="C204" t="str">
            <v>P4.1 : Ceramic Tite finishes  size 0.60x0.60 m. รุ่นริเวอร์ไวท์</v>
          </cell>
          <cell r="D204">
            <v>120303</v>
          </cell>
          <cell r="E204" t="str">
            <v>m2</v>
          </cell>
          <cell r="F204">
            <v>930</v>
          </cell>
          <cell r="G204">
            <v>280</v>
          </cell>
          <cell r="H204">
            <v>960</v>
          </cell>
          <cell r="I204">
            <v>290</v>
          </cell>
          <cell r="J204">
            <v>1.03</v>
          </cell>
        </row>
        <row r="205">
          <cell r="B205">
            <v>120304</v>
          </cell>
          <cell r="C205" t="str">
            <v>P5 :RC wall w/ Plaster and  Acrylic paint  finishes   ext. surface</v>
          </cell>
          <cell r="D205">
            <v>120304</v>
          </cell>
          <cell r="E205" t="str">
            <v>m2</v>
          </cell>
          <cell r="F205">
            <v>160</v>
          </cell>
          <cell r="G205">
            <v>130</v>
          </cell>
          <cell r="H205">
            <v>165</v>
          </cell>
          <cell r="I205">
            <v>135</v>
          </cell>
          <cell r="J205">
            <v>1.03</v>
          </cell>
        </row>
        <row r="206">
          <cell r="B206">
            <v>120305</v>
          </cell>
          <cell r="C206" t="str">
            <v xml:space="preserve">P6 : RC wall w/waterproof System Radcon No.7  with Acrylic  paint  finishes </v>
          </cell>
          <cell r="D206">
            <v>120305</v>
          </cell>
          <cell r="E206" t="str">
            <v>m2</v>
          </cell>
          <cell r="F206">
            <v>260</v>
          </cell>
          <cell r="G206">
            <v>80</v>
          </cell>
          <cell r="H206">
            <v>270</v>
          </cell>
          <cell r="I206">
            <v>85</v>
          </cell>
          <cell r="J206">
            <v>1.03</v>
          </cell>
        </row>
        <row r="207">
          <cell r="B207">
            <v>120306</v>
          </cell>
          <cell r="C207" t="str">
            <v>P6.1 : RC wall w/waterproof System Radcon No.7with Ceramic tite 0.20x0.20 m. (White Color) finishes</v>
          </cell>
          <cell r="D207">
            <v>120306</v>
          </cell>
          <cell r="E207" t="str">
            <v>m2</v>
          </cell>
          <cell r="F207">
            <v>540</v>
          </cell>
          <cell r="G207">
            <v>330</v>
          </cell>
          <cell r="H207">
            <v>560</v>
          </cell>
          <cell r="I207">
            <v>340</v>
          </cell>
          <cell r="J207">
            <v>1.03</v>
          </cell>
        </row>
        <row r="208">
          <cell r="B208">
            <v>120307</v>
          </cell>
          <cell r="C208" t="str">
            <v>P7 : Aluminium Grill ของ Four Star ML-100   เคลือบสีขาว ระยะห่าง 0.10 ม. Incl Steel Support complete Fixing</v>
          </cell>
          <cell r="D208">
            <v>120307</v>
          </cell>
          <cell r="E208" t="str">
            <v>m2</v>
          </cell>
          <cell r="F208">
            <v>3150</v>
          </cell>
          <cell r="G208">
            <v>0</v>
          </cell>
          <cell r="H208">
            <v>3245</v>
          </cell>
          <cell r="I208">
            <v>0</v>
          </cell>
          <cell r="J208">
            <v>1.03</v>
          </cell>
        </row>
        <row r="209">
          <cell r="B209">
            <v>120308</v>
          </cell>
          <cell r="C209" t="str">
            <v>P7.1: Aluminium Grill ของ Four Star ML-150  เคลือบสีเทาระยะห่าง 0.15 ม.</v>
          </cell>
          <cell r="D209">
            <v>120308</v>
          </cell>
          <cell r="E209" t="str">
            <v>m2</v>
          </cell>
          <cell r="F209">
            <v>3150</v>
          </cell>
          <cell r="G209">
            <v>0</v>
          </cell>
          <cell r="H209">
            <v>3245</v>
          </cell>
          <cell r="I209">
            <v>0</v>
          </cell>
          <cell r="J209">
            <v>1.03</v>
          </cell>
        </row>
        <row r="210">
          <cell r="B210">
            <v>120309</v>
          </cell>
          <cell r="C210" t="str">
            <v>P7.2 : Aluminium Grill ของ Four Star ML-5010   เคลือบสีเทา ระยะห่าง 0.07 ม. Incl Steel Support complete Fixing</v>
          </cell>
          <cell r="D210">
            <v>120309</v>
          </cell>
          <cell r="E210" t="str">
            <v>m2</v>
          </cell>
          <cell r="F210">
            <v>5570</v>
          </cell>
          <cell r="G210">
            <v>0</v>
          </cell>
          <cell r="H210">
            <v>5740</v>
          </cell>
          <cell r="I210">
            <v>0</v>
          </cell>
          <cell r="J210">
            <v>1.03</v>
          </cell>
        </row>
        <row r="211">
          <cell r="B211">
            <v>120310</v>
          </cell>
          <cell r="C211" t="str">
            <v>P8 : Plaster Wall กรุไม้เทียมตราช้าง  size 200x3000x8 mm. สีงาช้าง</v>
          </cell>
          <cell r="D211">
            <v>120310</v>
          </cell>
          <cell r="E211" t="str">
            <v>m2</v>
          </cell>
          <cell r="F211">
            <v>465</v>
          </cell>
          <cell r="G211">
            <v>340</v>
          </cell>
          <cell r="H211">
            <v>480</v>
          </cell>
          <cell r="I211">
            <v>355</v>
          </cell>
          <cell r="J211">
            <v>1.03</v>
          </cell>
        </row>
        <row r="212">
          <cell r="B212">
            <v>120311</v>
          </cell>
          <cell r="C212" t="str">
            <v>P9 :  Kensai Concrete Tite  finishes  (กรุกระเบื้องคอนกรีต Kensai รุ่น Lava Stone สี  Pola White)</v>
          </cell>
          <cell r="D212">
            <v>120311</v>
          </cell>
          <cell r="E212" t="str">
            <v>m2</v>
          </cell>
          <cell r="F212">
            <v>1860</v>
          </cell>
          <cell r="G212">
            <v>320</v>
          </cell>
          <cell r="H212">
            <v>1920</v>
          </cell>
          <cell r="I212">
            <v>330</v>
          </cell>
          <cell r="J212">
            <v>1.03</v>
          </cell>
        </row>
        <row r="213">
          <cell r="B213">
            <v>120312</v>
          </cell>
          <cell r="C213" t="str">
            <v>P10 : Sand stone  Tite finishes กรุกระเบื้องหินทรายไกรกาบแก้ว รุ่น K-3 เขียว  LAVA 206+LALA-406</v>
          </cell>
          <cell r="D213">
            <v>120312</v>
          </cell>
          <cell r="E213" t="str">
            <v>m2</v>
          </cell>
          <cell r="F213">
            <v>1600</v>
          </cell>
          <cell r="G213">
            <v>335</v>
          </cell>
          <cell r="H213">
            <v>1650</v>
          </cell>
          <cell r="I213">
            <v>350</v>
          </cell>
          <cell r="J213">
            <v>1.03</v>
          </cell>
        </row>
        <row r="214">
          <cell r="B214">
            <v>120313</v>
          </cell>
          <cell r="C214" t="str">
            <v>P11 : Plaster and Groove lines  w 10 mm., h 5 mm.@0.40 m.  w/paint   finishes</v>
          </cell>
          <cell r="D214">
            <v>120313</v>
          </cell>
          <cell r="E214" t="str">
            <v>m2</v>
          </cell>
          <cell r="F214">
            <v>150</v>
          </cell>
          <cell r="G214">
            <v>160</v>
          </cell>
          <cell r="H214">
            <v>155</v>
          </cell>
          <cell r="I214">
            <v>165</v>
          </cell>
          <cell r="J214">
            <v>1.03</v>
          </cell>
        </row>
        <row r="215">
          <cell r="B215">
            <v>120314</v>
          </cell>
          <cell r="C215" t="str">
            <v>P12 : Plaster and  PVC Groove lines w 10 mm., h 5 mm.@0.20 m.  w/paint   finishes</v>
          </cell>
          <cell r="D215">
            <v>120314</v>
          </cell>
          <cell r="E215" t="str">
            <v>m2</v>
          </cell>
          <cell r="F215">
            <v>200</v>
          </cell>
          <cell r="G215">
            <v>170</v>
          </cell>
          <cell r="H215">
            <v>210</v>
          </cell>
          <cell r="I215">
            <v>180</v>
          </cell>
          <cell r="J215">
            <v>1.03</v>
          </cell>
        </row>
        <row r="216">
          <cell r="B216">
            <v>120315</v>
          </cell>
          <cell r="C216" t="str">
            <v>P13 : Plaster and  PVC Groove lines w 10 mm., h 5 mm.@0.20 m.  w/paint   finishes</v>
          </cell>
          <cell r="D216">
            <v>120315</v>
          </cell>
          <cell r="E216" t="str">
            <v>m2</v>
          </cell>
          <cell r="F216">
            <v>200</v>
          </cell>
          <cell r="G216">
            <v>170</v>
          </cell>
          <cell r="H216">
            <v>210</v>
          </cell>
          <cell r="I216">
            <v>180</v>
          </cell>
          <cell r="J216">
            <v>1.03</v>
          </cell>
        </row>
        <row r="217">
          <cell r="B217">
            <v>120316</v>
          </cell>
          <cell r="C217" t="str">
            <v>GL1 : Aluminium Grill ของ Four Star ML-150 เคลือบสีเทา Incl Steel Support complete Fixing As per detail on Dwg. No.A9.03-07</v>
          </cell>
          <cell r="D217">
            <v>120316</v>
          </cell>
          <cell r="E217" t="str">
            <v>m2</v>
          </cell>
          <cell r="F217">
            <v>2400</v>
          </cell>
          <cell r="G217">
            <v>0</v>
          </cell>
          <cell r="H217">
            <v>2475</v>
          </cell>
          <cell r="I217">
            <v>0</v>
          </cell>
          <cell r="J217">
            <v>1.03</v>
          </cell>
        </row>
        <row r="218">
          <cell r="B218">
            <v>120317</v>
          </cell>
          <cell r="C218" t="str">
            <v>GL2: Aluminium Grill ของ Four Star ML-5010  เคลือบสีเทาAs per detail on Dwg. No.A9.03-07</v>
          </cell>
          <cell r="D218">
            <v>120317</v>
          </cell>
          <cell r="E218" t="str">
            <v>m2</v>
          </cell>
          <cell r="F218">
            <v>5570</v>
          </cell>
          <cell r="G218">
            <v>0</v>
          </cell>
          <cell r="H218">
            <v>5740</v>
          </cell>
          <cell r="I218">
            <v>0</v>
          </cell>
          <cell r="J218">
            <v>1.03</v>
          </cell>
        </row>
        <row r="219">
          <cell r="B219">
            <v>120318</v>
          </cell>
          <cell r="C219" t="str">
            <v>GL3 : Aluminium Grill ของ Four Star ML-100  เคลือบสีเทา  Incl Steel Support complete Fixing As per detail on Dwg. No.A9.03-07</v>
          </cell>
          <cell r="D219">
            <v>120318</v>
          </cell>
          <cell r="E219" t="str">
            <v>m2</v>
          </cell>
          <cell r="F219">
            <v>3150</v>
          </cell>
          <cell r="G219">
            <v>0</v>
          </cell>
          <cell r="H219">
            <v>3245</v>
          </cell>
          <cell r="I219">
            <v>0</v>
          </cell>
          <cell r="J219">
            <v>1.03</v>
          </cell>
        </row>
        <row r="220">
          <cell r="B220">
            <v>120319</v>
          </cell>
          <cell r="C220" t="str">
            <v>GL4 : Aluminium Grill ของ Four Star ML-100  เคลือบสีเทา  Incl Steel Support complete Fixing  As per detail on Dwg. No.A9.03-07</v>
          </cell>
          <cell r="D220">
            <v>120319</v>
          </cell>
          <cell r="E220" t="str">
            <v>m2</v>
          </cell>
          <cell r="F220">
            <v>3150</v>
          </cell>
          <cell r="G220">
            <v>0</v>
          </cell>
          <cell r="H220">
            <v>3245</v>
          </cell>
          <cell r="I220">
            <v>0</v>
          </cell>
          <cell r="J220">
            <v>1.03</v>
          </cell>
        </row>
        <row r="221">
          <cell r="B221">
            <v>120320</v>
          </cell>
          <cell r="C221" t="str">
            <v>GL5 : Aluminium Grill ของ Four Star ML-100  เคลือบสีเทา  Incl Steel Support complete Fixing As per detail on Dwg. No.A9.03-07</v>
          </cell>
          <cell r="D221">
            <v>120320</v>
          </cell>
          <cell r="E221" t="str">
            <v>m2</v>
          </cell>
          <cell r="F221">
            <v>3150</v>
          </cell>
          <cell r="G221">
            <v>0</v>
          </cell>
          <cell r="H221">
            <v>3245</v>
          </cell>
          <cell r="I221">
            <v>0</v>
          </cell>
          <cell r="J221">
            <v>1.03</v>
          </cell>
        </row>
        <row r="222">
          <cell r="B222">
            <v>120321</v>
          </cell>
          <cell r="C222" t="str">
            <v>GL5.1 : Aluminium Grill ของ Four Star ML-100  เคลือบสีเทา  Incl Steel Support complete Fixing As per detail on Dwg. No.A9.03-07</v>
          </cell>
          <cell r="D222">
            <v>120321</v>
          </cell>
          <cell r="E222" t="str">
            <v>m2</v>
          </cell>
          <cell r="F222">
            <v>3150</v>
          </cell>
          <cell r="G222">
            <v>0</v>
          </cell>
          <cell r="H222">
            <v>3245</v>
          </cell>
          <cell r="I222">
            <v>0</v>
          </cell>
          <cell r="J222">
            <v>1.03</v>
          </cell>
        </row>
        <row r="223">
          <cell r="B223">
            <v>120322</v>
          </cell>
          <cell r="C223" t="str">
            <v>GL6 : Aluminium Grill ของ Four Star ML-100  เคลือบสีเทา  Incl Steel Support complete Fixing As per detail on Dwg. No.A9.03-07</v>
          </cell>
          <cell r="D223">
            <v>120322</v>
          </cell>
          <cell r="E223" t="str">
            <v>m2</v>
          </cell>
          <cell r="F223">
            <v>3150</v>
          </cell>
          <cell r="G223">
            <v>0</v>
          </cell>
          <cell r="H223">
            <v>3245</v>
          </cell>
          <cell r="I223">
            <v>0</v>
          </cell>
          <cell r="J223">
            <v>1.03</v>
          </cell>
        </row>
        <row r="224">
          <cell r="B224">
            <v>120323</v>
          </cell>
          <cell r="C224" t="str">
            <v>GL7 : Aluminium Grill ของ Four Star ML-100  เคลือบสีเทาAs per detail on Dwg. No.A9.03-07</v>
          </cell>
          <cell r="D224">
            <v>120323</v>
          </cell>
          <cell r="E224" t="str">
            <v>m2</v>
          </cell>
          <cell r="F224">
            <v>3150</v>
          </cell>
          <cell r="G224">
            <v>0</v>
          </cell>
          <cell r="H224">
            <v>3245</v>
          </cell>
          <cell r="I224">
            <v>0</v>
          </cell>
          <cell r="J224">
            <v>1.03</v>
          </cell>
        </row>
        <row r="225">
          <cell r="B225">
            <v>120324</v>
          </cell>
          <cell r="C225" t="str">
            <v>GL8 : Aluminium Grill ของ Four Star ML-100  เคลือบสีเทา Incl Steel Support complete Fixing As per detail on Dwg. No.A9.03-07</v>
          </cell>
          <cell r="D225">
            <v>120324</v>
          </cell>
          <cell r="E225" t="str">
            <v>m2</v>
          </cell>
          <cell r="F225">
            <v>3150</v>
          </cell>
          <cell r="G225">
            <v>0</v>
          </cell>
          <cell r="H225">
            <v>3245</v>
          </cell>
          <cell r="I225">
            <v>0</v>
          </cell>
          <cell r="J225">
            <v>1.03</v>
          </cell>
        </row>
        <row r="226">
          <cell r="B226">
            <v>120325</v>
          </cell>
          <cell r="C226" t="str">
            <v>GL9 : Aluminium Grill ของ Four Star ML-100  เคลือบสีเทา  Incl Steel Support complete Fixing As per detail on Dwg. No.A9.03-07</v>
          </cell>
          <cell r="D226">
            <v>120325</v>
          </cell>
          <cell r="E226" t="str">
            <v>m2</v>
          </cell>
          <cell r="F226">
            <v>3150</v>
          </cell>
          <cell r="G226">
            <v>0</v>
          </cell>
          <cell r="H226">
            <v>3245</v>
          </cell>
          <cell r="I226">
            <v>0</v>
          </cell>
          <cell r="J226">
            <v>1.03</v>
          </cell>
        </row>
        <row r="227">
          <cell r="B227">
            <v>120326</v>
          </cell>
          <cell r="C227" t="str">
            <v>GL10 : Aluminium Grill ของ Four Star ML-100  เคลือบสีเทา Incl Steel Support complete Fixing  As per detail on Dwg. No.A9.03-07</v>
          </cell>
          <cell r="D227">
            <v>120326</v>
          </cell>
          <cell r="E227" t="str">
            <v>m2</v>
          </cell>
          <cell r="F227">
            <v>3150</v>
          </cell>
          <cell r="G227">
            <v>0</v>
          </cell>
          <cell r="H227">
            <v>3245</v>
          </cell>
          <cell r="I227">
            <v>0</v>
          </cell>
          <cell r="J227">
            <v>1.03</v>
          </cell>
        </row>
        <row r="228">
          <cell r="B228">
            <v>120327</v>
          </cell>
          <cell r="C228" t="str">
            <v>GL11 : Aluminium Grill ของ Four Star ML-100  เคลือบสีเทา Incl Steel Support complete Fixing  As per detail on Dwg. No.A9.03-07</v>
          </cell>
          <cell r="D228">
            <v>120327</v>
          </cell>
          <cell r="E228" t="str">
            <v>m2</v>
          </cell>
          <cell r="F228">
            <v>3150</v>
          </cell>
          <cell r="G228">
            <v>0</v>
          </cell>
          <cell r="H228">
            <v>3245</v>
          </cell>
          <cell r="I228">
            <v>0</v>
          </cell>
          <cell r="J228">
            <v>1.03</v>
          </cell>
        </row>
        <row r="229">
          <cell r="B229">
            <v>120328</v>
          </cell>
          <cell r="C229" t="str">
            <v>GL12 : Aluminium Grill ของ Four Star ML-100  เคลือบสีเทา Incl Steel Support complete Fixing  As per detail on Dwg. No.A9.03-07</v>
          </cell>
          <cell r="D229">
            <v>120328</v>
          </cell>
          <cell r="E229" t="str">
            <v>m2</v>
          </cell>
          <cell r="F229">
            <v>3150</v>
          </cell>
          <cell r="G229">
            <v>0</v>
          </cell>
          <cell r="H229">
            <v>3245</v>
          </cell>
          <cell r="I229">
            <v>0</v>
          </cell>
          <cell r="J229">
            <v>1.03</v>
          </cell>
        </row>
        <row r="230">
          <cell r="B230">
            <v>120329</v>
          </cell>
          <cell r="C230" t="str">
            <v>GL13 : Aluminium Grill ของ Four Star ML-100  เคลือบสีเทา Incl Steel Support complete Fixing  As per detail on Dwg. No.A9.03-07</v>
          </cell>
          <cell r="D230">
            <v>120329</v>
          </cell>
          <cell r="E230" t="str">
            <v>m2</v>
          </cell>
          <cell r="F230">
            <v>3150</v>
          </cell>
          <cell r="G230">
            <v>0</v>
          </cell>
          <cell r="H230">
            <v>3245</v>
          </cell>
          <cell r="I230">
            <v>0</v>
          </cell>
          <cell r="J230">
            <v>1.03</v>
          </cell>
        </row>
        <row r="231">
          <cell r="B231">
            <v>120330</v>
          </cell>
          <cell r="C231" t="str">
            <v>Aluminium Grill  at Balcony ของ Four Star ML-100  เคลือบสีเทา  Incl Steel Support complete Fixing  As per detail on Dwg. No.A9-07</v>
          </cell>
          <cell r="D231">
            <v>120330</v>
          </cell>
          <cell r="E231" t="str">
            <v>m2</v>
          </cell>
          <cell r="F231">
            <v>2400</v>
          </cell>
          <cell r="G231">
            <v>0</v>
          </cell>
          <cell r="H231">
            <v>2475</v>
          </cell>
          <cell r="I231">
            <v>0</v>
          </cell>
          <cell r="J231">
            <v>1.03</v>
          </cell>
        </row>
        <row r="232">
          <cell r="B232">
            <v>120331</v>
          </cell>
          <cell r="C232" t="str">
            <v>บัวปูนปั้น ค.ส.ล ฉาบเรียบ ทาสี</v>
          </cell>
          <cell r="D232">
            <v>120331</v>
          </cell>
          <cell r="E232" t="str">
            <v>m</v>
          </cell>
          <cell r="F232">
            <v>115</v>
          </cell>
          <cell r="G232">
            <v>50</v>
          </cell>
          <cell r="H232">
            <v>120</v>
          </cell>
          <cell r="I232">
            <v>55</v>
          </cell>
          <cell r="J232">
            <v>1.03</v>
          </cell>
        </row>
        <row r="233">
          <cell r="B233">
            <v>120332</v>
          </cell>
          <cell r="D233">
            <v>120332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1.03</v>
          </cell>
        </row>
        <row r="234">
          <cell r="B234">
            <v>120333</v>
          </cell>
          <cell r="D234">
            <v>120333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1.03</v>
          </cell>
        </row>
        <row r="236">
          <cell r="B236">
            <v>130000</v>
          </cell>
          <cell r="C236" t="str">
            <v>Ceiling</v>
          </cell>
        </row>
        <row r="237">
          <cell r="C237" t="str">
            <v>Sala  Area</v>
          </cell>
        </row>
        <row r="238">
          <cell r="B238">
            <v>130101</v>
          </cell>
          <cell r="C238" t="str">
            <v>C1 :  Gypsum board  9 mm. Thk. plaster board w/ paint finish  to Bedroom,Living and Pantry Rm.</v>
          </cell>
          <cell r="D238">
            <v>130101</v>
          </cell>
          <cell r="E238" t="str">
            <v>m2</v>
          </cell>
          <cell r="F238">
            <v>210</v>
          </cell>
          <cell r="G238">
            <v>100</v>
          </cell>
          <cell r="H238">
            <v>220</v>
          </cell>
          <cell r="I238">
            <v>105</v>
          </cell>
          <cell r="J238">
            <v>1.03</v>
          </cell>
        </row>
        <row r="239">
          <cell r="B239">
            <v>130102</v>
          </cell>
          <cell r="C239" t="str">
            <v xml:space="preserve">C2 :  Gypsum board  9 mm.thk. Moisture resistance plaster board w/ paint finish  to Bathroom Rm. ,Balcony </v>
          </cell>
          <cell r="D239">
            <v>130102</v>
          </cell>
          <cell r="E239" t="str">
            <v>m2</v>
          </cell>
          <cell r="F239">
            <v>220</v>
          </cell>
          <cell r="G239">
            <v>100</v>
          </cell>
          <cell r="H239">
            <v>230</v>
          </cell>
          <cell r="I239">
            <v>105</v>
          </cell>
          <cell r="J239">
            <v>1.03</v>
          </cell>
        </row>
        <row r="240">
          <cell r="B240">
            <v>130103</v>
          </cell>
          <cell r="D240">
            <v>130103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1.03</v>
          </cell>
        </row>
        <row r="241">
          <cell r="C241" t="str">
            <v>Public  Area</v>
          </cell>
        </row>
        <row r="242">
          <cell r="B242">
            <v>130201</v>
          </cell>
          <cell r="C242" t="str">
            <v>C1 :  Gypsum board 9mm.thk.on metal stud and paint finishes</v>
          </cell>
          <cell r="D242">
            <v>130201</v>
          </cell>
          <cell r="E242" t="str">
            <v>m2</v>
          </cell>
          <cell r="F242">
            <v>210</v>
          </cell>
          <cell r="G242">
            <v>100</v>
          </cell>
          <cell r="H242">
            <v>220</v>
          </cell>
          <cell r="I242">
            <v>105</v>
          </cell>
          <cell r="J242">
            <v>1.03</v>
          </cell>
        </row>
        <row r="243">
          <cell r="B243">
            <v>130202</v>
          </cell>
          <cell r="C243" t="str">
            <v xml:space="preserve">C2 :  9 mm.thk. Moisture resistance plaster board w/ paint finishes </v>
          </cell>
          <cell r="D243">
            <v>130202</v>
          </cell>
          <cell r="E243" t="str">
            <v>m2</v>
          </cell>
          <cell r="F243">
            <v>220</v>
          </cell>
          <cell r="G243">
            <v>100</v>
          </cell>
          <cell r="H243">
            <v>230</v>
          </cell>
          <cell r="I243">
            <v>105</v>
          </cell>
          <cell r="J243">
            <v>1.03</v>
          </cell>
        </row>
        <row r="244">
          <cell r="B244">
            <v>130203</v>
          </cell>
          <cell r="C244" t="str">
            <v>C3 :  9 mm.thk. Moisture resistance plaster board w/ paint finishes  (T-Bar)</v>
          </cell>
          <cell r="D244">
            <v>130203</v>
          </cell>
          <cell r="E244" t="str">
            <v>m2</v>
          </cell>
          <cell r="F244">
            <v>220</v>
          </cell>
          <cell r="G244">
            <v>100</v>
          </cell>
          <cell r="H244">
            <v>230</v>
          </cell>
          <cell r="I244">
            <v>105</v>
          </cell>
          <cell r="J244">
            <v>1.03</v>
          </cell>
        </row>
        <row r="245">
          <cell r="B245">
            <v>130204</v>
          </cell>
          <cell r="C245" t="str">
            <v>C4 :  Exposed  structure with paint finishes</v>
          </cell>
          <cell r="D245">
            <v>130204</v>
          </cell>
          <cell r="E245" t="str">
            <v>m2</v>
          </cell>
          <cell r="F245">
            <v>55</v>
          </cell>
          <cell r="G245">
            <v>60</v>
          </cell>
          <cell r="H245">
            <v>60</v>
          </cell>
          <cell r="I245">
            <v>65</v>
          </cell>
          <cell r="J245">
            <v>1.03</v>
          </cell>
        </row>
        <row r="246">
          <cell r="B246">
            <v>130205</v>
          </cell>
          <cell r="C246" t="str">
            <v>ฝ้าคอนกรีตแต่งผิวเรียบขัดมันชนิดกันซึม</v>
          </cell>
          <cell r="D246">
            <v>130205</v>
          </cell>
          <cell r="E246" t="str">
            <v>m2</v>
          </cell>
          <cell r="F246">
            <v>175</v>
          </cell>
          <cell r="G246">
            <v>120</v>
          </cell>
          <cell r="H246">
            <v>185</v>
          </cell>
          <cell r="I246">
            <v>125</v>
          </cell>
          <cell r="J246">
            <v>1.03</v>
          </cell>
        </row>
        <row r="247">
          <cell r="B247">
            <v>130206</v>
          </cell>
          <cell r="D247">
            <v>130206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1.03</v>
          </cell>
        </row>
        <row r="248">
          <cell r="B248">
            <v>130207</v>
          </cell>
          <cell r="D248">
            <v>130207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1.03</v>
          </cell>
        </row>
        <row r="250">
          <cell r="B250">
            <v>140000</v>
          </cell>
          <cell r="C250" t="str">
            <v>Skirting</v>
          </cell>
        </row>
        <row r="251">
          <cell r="B251">
            <v>140101</v>
          </cell>
          <cell r="D251">
            <v>140101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1.03</v>
          </cell>
        </row>
        <row r="252">
          <cell r="B252">
            <v>140102</v>
          </cell>
          <cell r="D252">
            <v>140102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1.03</v>
          </cell>
        </row>
        <row r="253">
          <cell r="B253">
            <v>140103</v>
          </cell>
          <cell r="D253">
            <v>140103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1.03</v>
          </cell>
        </row>
        <row r="254">
          <cell r="B254">
            <v>140104</v>
          </cell>
          <cell r="D254">
            <v>140104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1.03</v>
          </cell>
        </row>
        <row r="255">
          <cell r="B255">
            <v>140105</v>
          </cell>
          <cell r="D255">
            <v>140105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1.03</v>
          </cell>
        </row>
        <row r="256">
          <cell r="B256">
            <v>140106</v>
          </cell>
          <cell r="D256">
            <v>140106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1.03</v>
          </cell>
        </row>
        <row r="257">
          <cell r="B257">
            <v>140107</v>
          </cell>
          <cell r="D257">
            <v>140107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1.03</v>
          </cell>
        </row>
        <row r="258">
          <cell r="B258">
            <v>140108</v>
          </cell>
          <cell r="D258">
            <v>140108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1.03</v>
          </cell>
        </row>
        <row r="259">
          <cell r="B259">
            <v>140109</v>
          </cell>
          <cell r="D259">
            <v>140109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1.03</v>
          </cell>
        </row>
        <row r="260">
          <cell r="B260">
            <v>140110</v>
          </cell>
          <cell r="D260">
            <v>140110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1.03</v>
          </cell>
        </row>
        <row r="261">
          <cell r="B261">
            <v>140111</v>
          </cell>
          <cell r="D261">
            <v>140111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1.03</v>
          </cell>
        </row>
        <row r="262">
          <cell r="B262">
            <v>140112</v>
          </cell>
          <cell r="D262">
            <v>140112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1.03</v>
          </cell>
        </row>
        <row r="264">
          <cell r="B264">
            <v>150000</v>
          </cell>
          <cell r="C264" t="str">
            <v>Door and Windows</v>
          </cell>
          <cell r="J264">
            <v>1.05</v>
          </cell>
        </row>
        <row r="265">
          <cell r="C265" t="str">
            <v>Internal  Doors.</v>
          </cell>
        </row>
        <row r="266">
          <cell r="B266">
            <v>150101</v>
          </cell>
          <cell r="C266" t="str">
            <v>D3 : Sliding door บานเลื่อนสลับ  (Living room  to Balcony) comprise Greentinted Tempered Glass 6 mm. Thk. Power coating Aluminium  frame (size 2.10WX2.25H m.)as per detail on Dwg. A7.01</v>
          </cell>
          <cell r="D266">
            <v>150101</v>
          </cell>
          <cell r="E266" t="str">
            <v>set.</v>
          </cell>
          <cell r="F266">
            <v>21500</v>
          </cell>
          <cell r="G266">
            <v>0</v>
          </cell>
          <cell r="H266">
            <v>21500</v>
          </cell>
          <cell r="I266">
            <v>0</v>
          </cell>
          <cell r="J266">
            <v>1</v>
          </cell>
        </row>
        <row r="267">
          <cell r="B267">
            <v>150102</v>
          </cell>
          <cell r="C267" t="str">
            <v>Door Hardware for D3</v>
          </cell>
          <cell r="D267">
            <v>150102</v>
          </cell>
          <cell r="E267" t="str">
            <v>set.</v>
          </cell>
          <cell r="F267">
            <v>1054</v>
          </cell>
          <cell r="G267">
            <v>0</v>
          </cell>
          <cell r="H267">
            <v>1150</v>
          </cell>
          <cell r="I267">
            <v>0</v>
          </cell>
          <cell r="J267">
            <v>1.05</v>
          </cell>
        </row>
        <row r="268">
          <cell r="B268">
            <v>150103</v>
          </cell>
          <cell r="C268" t="str">
            <v>D4 : Sliding door บานเลื่อนสลับ  (Living room  to Balcony) comprise Greentinted Tempered Glass 6 mm. Thk. Power coating Aluminium  frame (size 2.4WX2.25H m.)as per detail on Dwg. A7.02</v>
          </cell>
          <cell r="D268">
            <v>150103</v>
          </cell>
          <cell r="E268" t="str">
            <v>set.</v>
          </cell>
          <cell r="F268">
            <v>24600</v>
          </cell>
          <cell r="G268">
            <v>0</v>
          </cell>
          <cell r="H268">
            <v>24600</v>
          </cell>
          <cell r="I268">
            <v>0</v>
          </cell>
          <cell r="J268">
            <v>1</v>
          </cell>
        </row>
        <row r="269">
          <cell r="B269">
            <v>150104</v>
          </cell>
          <cell r="C269" t="str">
            <v>Door Hardware for D4</v>
          </cell>
          <cell r="D269">
            <v>150104</v>
          </cell>
          <cell r="E269" t="str">
            <v>set.</v>
          </cell>
          <cell r="F269">
            <v>1054</v>
          </cell>
          <cell r="G269">
            <v>0</v>
          </cell>
          <cell r="H269">
            <v>1110</v>
          </cell>
          <cell r="I269">
            <v>0</v>
          </cell>
          <cell r="J269">
            <v>1.05</v>
          </cell>
        </row>
        <row r="270">
          <cell r="B270">
            <v>150105</v>
          </cell>
          <cell r="C270" t="str">
            <v>D5 : Singel  Door (Toilet in Sale area)ไม้อัดยางกันน้ำ 9 มม. เกล็ดระบายอากาศติดตาย  Size 0.75WX2.25H m. as per detail on Dwg. A7-02</v>
          </cell>
          <cell r="D270">
            <v>150105</v>
          </cell>
          <cell r="E270" t="str">
            <v>set.</v>
          </cell>
          <cell r="F270">
            <v>5685</v>
          </cell>
          <cell r="G270">
            <v>1375</v>
          </cell>
          <cell r="H270">
            <v>5970</v>
          </cell>
          <cell r="I270">
            <v>1445</v>
          </cell>
          <cell r="J270">
            <v>1.05</v>
          </cell>
        </row>
        <row r="271">
          <cell r="B271">
            <v>150106</v>
          </cell>
          <cell r="C271" t="str">
            <v>Door Hardware for D5</v>
          </cell>
          <cell r="D271">
            <v>150106</v>
          </cell>
          <cell r="E271" t="str">
            <v>set.</v>
          </cell>
          <cell r="F271">
            <v>1032</v>
          </cell>
          <cell r="G271">
            <v>0</v>
          </cell>
          <cell r="H271">
            <v>1100</v>
          </cell>
          <cell r="I271">
            <v>0</v>
          </cell>
          <cell r="J271">
            <v>1.05</v>
          </cell>
        </row>
        <row r="272">
          <cell r="B272">
            <v>150107</v>
          </cell>
          <cell r="C272" t="str">
            <v>D6 : Singel  Door (Bedroom)ไม้อัดยางกันน้ำ 9 มม. เกล็ดระบายอากาศติดตาย  Size 0.80WX2.25H m. as per detail on Dwg. A7-02 (ทำสีพ่นภายหลังกำหนดโดย Interior)</v>
          </cell>
          <cell r="D272">
            <v>150107</v>
          </cell>
          <cell r="E272" t="str">
            <v>set.</v>
          </cell>
          <cell r="F272">
            <v>8135</v>
          </cell>
          <cell r="G272">
            <v>1650</v>
          </cell>
          <cell r="H272">
            <v>8550</v>
          </cell>
          <cell r="I272">
            <v>1735</v>
          </cell>
          <cell r="J272">
            <v>1.05</v>
          </cell>
        </row>
        <row r="273">
          <cell r="B273">
            <v>150108</v>
          </cell>
          <cell r="C273" t="str">
            <v>Door Hardware for D6</v>
          </cell>
          <cell r="D273">
            <v>150108</v>
          </cell>
          <cell r="E273" t="str">
            <v>set.</v>
          </cell>
          <cell r="F273">
            <v>1082</v>
          </cell>
          <cell r="G273">
            <v>0</v>
          </cell>
          <cell r="H273">
            <v>1140</v>
          </cell>
          <cell r="I273">
            <v>0</v>
          </cell>
          <cell r="J273">
            <v>1.05</v>
          </cell>
        </row>
        <row r="274">
          <cell r="B274">
            <v>150109</v>
          </cell>
          <cell r="C274" t="str">
            <v>D7 : Singel  Door (Entrance Door) ประตูไม้ MDF  สำเร็จรูปบานตัน หนา 2 " ของ SL-Serise 03 Veneer  สีโรสวู๊ด ติดตั้งบัวพื้นสำเร็จรูป ขนาด 4" Size 1.00WX2.25H m. as per detail on Dwg. A7-02</v>
          </cell>
          <cell r="D274">
            <v>150109</v>
          </cell>
          <cell r="E274" t="str">
            <v>set.</v>
          </cell>
          <cell r="F274">
            <v>9545</v>
          </cell>
          <cell r="G274">
            <v>1715</v>
          </cell>
          <cell r="H274">
            <v>10050</v>
          </cell>
          <cell r="I274">
            <v>1805</v>
          </cell>
          <cell r="J274">
            <v>1.05</v>
          </cell>
        </row>
        <row r="275">
          <cell r="B275">
            <v>150110</v>
          </cell>
          <cell r="C275" t="str">
            <v>Door Hardware for D7</v>
          </cell>
          <cell r="D275">
            <v>150110</v>
          </cell>
          <cell r="E275" t="str">
            <v>set.</v>
          </cell>
          <cell r="F275">
            <v>2601</v>
          </cell>
          <cell r="G275">
            <v>0</v>
          </cell>
          <cell r="H275">
            <v>2750</v>
          </cell>
          <cell r="I275">
            <v>0</v>
          </cell>
          <cell r="J275">
            <v>1.05</v>
          </cell>
        </row>
        <row r="276">
          <cell r="B276">
            <v>150111</v>
          </cell>
          <cell r="D276">
            <v>150111</v>
          </cell>
          <cell r="E276" t="str">
            <v>set.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1.05</v>
          </cell>
        </row>
        <row r="277">
          <cell r="C277" t="str">
            <v>External  Doors.</v>
          </cell>
        </row>
        <row r="278">
          <cell r="B278">
            <v>150201</v>
          </cell>
          <cell r="C278" t="str">
            <v>D1  Double Flush Hinge  Door (Main Entrance at hall Lobby)  + Fix Glass Panel comprise Greentinted Tempered Glass 10 mm. Thk. Power coating Aluminium  frame ( approx size 4.25Wx 2.75H m.,4.262WX2.75H,4.30WX2.75H m.Frame Type) as per Detail on Dwg. A7-01</v>
          </cell>
          <cell r="D278">
            <v>150201</v>
          </cell>
          <cell r="E278" t="str">
            <v>set.</v>
          </cell>
          <cell r="F278">
            <v>88000</v>
          </cell>
          <cell r="G278">
            <v>0</v>
          </cell>
          <cell r="H278">
            <v>88000</v>
          </cell>
          <cell r="I278">
            <v>0</v>
          </cell>
          <cell r="J278">
            <v>1</v>
          </cell>
        </row>
        <row r="279">
          <cell r="B279">
            <v>150202</v>
          </cell>
          <cell r="C279" t="str">
            <v>Door Hardware for D1</v>
          </cell>
          <cell r="D279">
            <v>150202</v>
          </cell>
          <cell r="E279" t="str">
            <v>set.</v>
          </cell>
          <cell r="F279">
            <v>13622.7</v>
          </cell>
          <cell r="G279">
            <v>0</v>
          </cell>
          <cell r="H279">
            <v>14350</v>
          </cell>
          <cell r="I279">
            <v>0</v>
          </cell>
          <cell r="J279">
            <v>1.05</v>
          </cell>
        </row>
        <row r="280">
          <cell r="B280">
            <v>150203</v>
          </cell>
          <cell r="C280" t="str">
            <v xml:space="preserve"> D2  Double Flush Hinge  Door (Main Entrance)  + Fix Glass Panel comprise Greentinted Tempered Glass 10 mm. Thk. Power coating Aluminium  frame  ( approx size 11Wx 2.75H m. ,4.10Wx1.90H m.,0.45Wx1.90H m.Frame Type) as per Detail on Dwg. A7-01</v>
          </cell>
          <cell r="D280">
            <v>150203</v>
          </cell>
          <cell r="E280" t="str">
            <v>set.</v>
          </cell>
          <cell r="F280">
            <v>97600</v>
          </cell>
          <cell r="G280">
            <v>0</v>
          </cell>
          <cell r="H280">
            <v>97600</v>
          </cell>
          <cell r="I280">
            <v>0</v>
          </cell>
          <cell r="J280">
            <v>1</v>
          </cell>
        </row>
        <row r="281">
          <cell r="B281">
            <v>150204</v>
          </cell>
          <cell r="C281" t="str">
            <v xml:space="preserve"> Door Hardware for D2</v>
          </cell>
          <cell r="D281">
            <v>150204</v>
          </cell>
          <cell r="E281" t="str">
            <v>set.</v>
          </cell>
          <cell r="F281">
            <v>13622.7</v>
          </cell>
          <cell r="G281">
            <v>0</v>
          </cell>
          <cell r="H281">
            <v>14305</v>
          </cell>
          <cell r="I281">
            <v>0</v>
          </cell>
          <cell r="J281">
            <v>1.05</v>
          </cell>
        </row>
        <row r="282">
          <cell r="B282">
            <v>150205</v>
          </cell>
          <cell r="C282" t="str">
            <v>D5.1  Single Door (Toilet in Sale area)ไม้อัดยางกันน้ำ 9 มม. เกล็ดระบายอากาศติดตาย  Size 0.80WX2.25H m. as per detail on Dwg. A7-02</v>
          </cell>
          <cell r="D282">
            <v>150205</v>
          </cell>
          <cell r="E282" t="str">
            <v>set.</v>
          </cell>
          <cell r="F282">
            <v>5795</v>
          </cell>
          <cell r="G282">
            <v>1410</v>
          </cell>
          <cell r="H282">
            <v>6085</v>
          </cell>
          <cell r="I282">
            <v>1485</v>
          </cell>
          <cell r="J282">
            <v>1.05</v>
          </cell>
        </row>
        <row r="283">
          <cell r="B283">
            <v>150206</v>
          </cell>
          <cell r="C283" t="str">
            <v>Door Hardware for D5.1</v>
          </cell>
          <cell r="D283">
            <v>150206</v>
          </cell>
          <cell r="E283" t="str">
            <v>set.</v>
          </cell>
          <cell r="F283">
            <v>1032</v>
          </cell>
          <cell r="G283">
            <v>0</v>
          </cell>
          <cell r="H283">
            <v>1100</v>
          </cell>
          <cell r="I283">
            <v>0</v>
          </cell>
          <cell r="J283">
            <v>1.05</v>
          </cell>
        </row>
        <row r="284">
          <cell r="B284">
            <v>150207</v>
          </cell>
          <cell r="C284" t="str">
            <v>D5.2 Single Door (Toilet at Office Ground Fl.) ไม้อัดยางกันน้ำ 9 มม. เกล็ดระบายอากาศติดตาย  Size 0.80WX2.25H m. as per detail on Dwg. A7-02</v>
          </cell>
          <cell r="D284">
            <v>150207</v>
          </cell>
          <cell r="E284" t="str">
            <v>set.</v>
          </cell>
          <cell r="F284">
            <v>6235</v>
          </cell>
          <cell r="G284">
            <v>1475</v>
          </cell>
          <cell r="H284">
            <v>6550</v>
          </cell>
          <cell r="I284">
            <v>1550</v>
          </cell>
          <cell r="J284">
            <v>1.05</v>
          </cell>
        </row>
        <row r="285">
          <cell r="B285">
            <v>150208</v>
          </cell>
          <cell r="C285" t="str">
            <v>Door Hardware for D5.2</v>
          </cell>
          <cell r="D285">
            <v>150208</v>
          </cell>
          <cell r="E285" t="str">
            <v>set.</v>
          </cell>
          <cell r="F285">
            <v>1032</v>
          </cell>
          <cell r="G285">
            <v>0</v>
          </cell>
          <cell r="H285">
            <v>1085</v>
          </cell>
          <cell r="I285">
            <v>0</v>
          </cell>
          <cell r="J285">
            <v>1.05</v>
          </cell>
        </row>
        <row r="286">
          <cell r="B286">
            <v>150209</v>
          </cell>
          <cell r="C286" t="str">
            <v xml:space="preserve">D8 Steel Single Door (Fire stair) Size 0.90WX2.25H m. as per detail on Dwg. A7-02 </v>
          </cell>
          <cell r="D286">
            <v>150209</v>
          </cell>
          <cell r="E286" t="str">
            <v>set.</v>
          </cell>
          <cell r="F286">
            <v>11335</v>
          </cell>
          <cell r="G286">
            <v>2500</v>
          </cell>
          <cell r="H286">
            <v>11950</v>
          </cell>
          <cell r="I286">
            <v>2625</v>
          </cell>
          <cell r="J286">
            <v>1.05</v>
          </cell>
        </row>
        <row r="287">
          <cell r="B287">
            <v>150210</v>
          </cell>
          <cell r="C287" t="str">
            <v>Door Hardware for D8</v>
          </cell>
          <cell r="D287">
            <v>150210</v>
          </cell>
          <cell r="E287" t="str">
            <v>set.</v>
          </cell>
          <cell r="F287">
            <v>5180</v>
          </cell>
          <cell r="G287">
            <v>0</v>
          </cell>
          <cell r="H287">
            <v>5450</v>
          </cell>
          <cell r="I287">
            <v>0</v>
          </cell>
          <cell r="J287">
            <v>1.05</v>
          </cell>
        </row>
        <row r="288">
          <cell r="B288">
            <v>150211</v>
          </cell>
          <cell r="C288" t="str">
            <v xml:space="preserve">D9  Double Flush Hinge  Door (Garbage Rm.,Eletrical Rm.)ไม้อัดยางกันน้ำ 9 มม. 2 ด้านทำสีพ่น  Size 1.20WX2.25H m. as per detail on Dwg. A7-02 </v>
          </cell>
          <cell r="D288">
            <v>150211</v>
          </cell>
          <cell r="E288" t="str">
            <v>set.</v>
          </cell>
          <cell r="F288">
            <v>6795</v>
          </cell>
          <cell r="G288">
            <v>1680</v>
          </cell>
          <cell r="H288">
            <v>7150</v>
          </cell>
          <cell r="I288">
            <v>1765</v>
          </cell>
          <cell r="J288">
            <v>1.05</v>
          </cell>
        </row>
        <row r="289">
          <cell r="B289">
            <v>150212</v>
          </cell>
          <cell r="C289" t="str">
            <v>Door Hardware for D9</v>
          </cell>
          <cell r="D289">
            <v>150212</v>
          </cell>
          <cell r="E289" t="str">
            <v>set.</v>
          </cell>
          <cell r="F289">
            <v>2522</v>
          </cell>
          <cell r="G289">
            <v>0</v>
          </cell>
          <cell r="H289">
            <v>2650</v>
          </cell>
          <cell r="I289">
            <v>0</v>
          </cell>
          <cell r="J289">
            <v>1.05</v>
          </cell>
        </row>
        <row r="290">
          <cell r="B290">
            <v>150213</v>
          </cell>
          <cell r="C290" t="str">
            <v xml:space="preserve">D10   Double Flush Hinge  Door (Shaft )ม้อัดยางกันน้ำ 9 มม. 2 ด้านทำสีพ่น Size 1.00WX2.25H m. as per detail on Dwg. A7-02 </v>
          </cell>
          <cell r="D290">
            <v>150213</v>
          </cell>
          <cell r="E290" t="str">
            <v>set.</v>
          </cell>
          <cell r="F290">
            <v>9690</v>
          </cell>
          <cell r="G290">
            <v>2045</v>
          </cell>
          <cell r="H290">
            <v>10200</v>
          </cell>
          <cell r="I290">
            <v>2150</v>
          </cell>
          <cell r="J290">
            <v>1.05</v>
          </cell>
        </row>
        <row r="291">
          <cell r="B291">
            <v>150214</v>
          </cell>
          <cell r="C291" t="str">
            <v>Door Hardware for D10</v>
          </cell>
          <cell r="D291">
            <v>150214</v>
          </cell>
          <cell r="E291" t="str">
            <v>set.</v>
          </cell>
          <cell r="F291">
            <v>1323</v>
          </cell>
          <cell r="G291">
            <v>0</v>
          </cell>
          <cell r="H291">
            <v>1400</v>
          </cell>
          <cell r="I291">
            <v>0</v>
          </cell>
          <cell r="J291">
            <v>1.05</v>
          </cell>
        </row>
        <row r="292">
          <cell r="B292">
            <v>150215</v>
          </cell>
          <cell r="C292" t="str">
            <v>D11  Double Flush Hinge door บานเปิดคู่+ช่องแสงติดตาย  (Lift Hall Area Ground Fl.) comprise Greentinted Glass 6 mm. Thk. Power coating Aluminium  frame (size 2.65WX2.25H m.)as per detail on Dwg. A7.02</v>
          </cell>
          <cell r="D292">
            <v>150215</v>
          </cell>
          <cell r="E292" t="str">
            <v>set.</v>
          </cell>
          <cell r="F292">
            <v>23500</v>
          </cell>
          <cell r="G292">
            <v>0</v>
          </cell>
          <cell r="H292">
            <v>23500</v>
          </cell>
          <cell r="I292">
            <v>0</v>
          </cell>
          <cell r="J292">
            <v>1</v>
          </cell>
        </row>
        <row r="293">
          <cell r="B293">
            <v>150216</v>
          </cell>
          <cell r="C293" t="str">
            <v>Door Hardware for D11</v>
          </cell>
          <cell r="D293">
            <v>150216</v>
          </cell>
          <cell r="E293" t="str">
            <v>set.</v>
          </cell>
          <cell r="F293">
            <v>9568</v>
          </cell>
          <cell r="G293">
            <v>0</v>
          </cell>
          <cell r="H293">
            <v>10050</v>
          </cell>
          <cell r="I293">
            <v>0</v>
          </cell>
          <cell r="J293">
            <v>1.05</v>
          </cell>
        </row>
        <row r="294">
          <cell r="B294">
            <v>150217</v>
          </cell>
          <cell r="C294" t="str">
            <v xml:space="preserve">D11.1  Double Flush Hinge door บานเปิดคู่+ช่องแสงติดตาย  (Lift Hall Area 8 Fl.) comprise Greentinted  Glass 6 mm. Thk. Power coating Aluminium  frame (size 2.30WX2.25H m.)as per detail on Dwg. A7.02 </v>
          </cell>
          <cell r="D294">
            <v>150217</v>
          </cell>
          <cell r="E294" t="str">
            <v>set.</v>
          </cell>
          <cell r="F294">
            <v>20500</v>
          </cell>
          <cell r="G294">
            <v>0</v>
          </cell>
          <cell r="H294">
            <v>20500</v>
          </cell>
          <cell r="I294">
            <v>0</v>
          </cell>
          <cell r="J294">
            <v>1</v>
          </cell>
        </row>
        <row r="295">
          <cell r="B295">
            <v>150218</v>
          </cell>
          <cell r="C295" t="str">
            <v>Door Hardware for D11.1</v>
          </cell>
          <cell r="D295">
            <v>150218</v>
          </cell>
          <cell r="E295" t="str">
            <v>set.</v>
          </cell>
          <cell r="F295">
            <v>9568</v>
          </cell>
          <cell r="G295">
            <v>0</v>
          </cell>
          <cell r="H295">
            <v>10050</v>
          </cell>
          <cell r="I295">
            <v>0</v>
          </cell>
          <cell r="J295">
            <v>1.05</v>
          </cell>
        </row>
        <row r="296">
          <cell r="B296">
            <v>150219</v>
          </cell>
          <cell r="C296" t="str">
            <v xml:space="preserve">D12  Double Flush Hinge door บานเปิดคู่ (Lift Hall Area 8 Fl.) comprise Greentinted Tempered Glass 10 mm. Thk. Power coating Aluminium  frame (size 1.50WX2.25H m.)as per detail on Dwg. A7.02 </v>
          </cell>
          <cell r="D296">
            <v>150219</v>
          </cell>
          <cell r="E296" t="str">
            <v>set.</v>
          </cell>
          <cell r="F296">
            <v>39400</v>
          </cell>
          <cell r="G296">
            <v>0</v>
          </cell>
          <cell r="H296">
            <v>39400</v>
          </cell>
          <cell r="I296">
            <v>0</v>
          </cell>
          <cell r="J296">
            <v>1</v>
          </cell>
        </row>
        <row r="297">
          <cell r="B297">
            <v>150220</v>
          </cell>
          <cell r="C297" t="str">
            <v>Door Hardware for D12</v>
          </cell>
          <cell r="D297">
            <v>150220</v>
          </cell>
          <cell r="E297" t="str">
            <v>set.</v>
          </cell>
          <cell r="F297">
            <v>13622.7</v>
          </cell>
          <cell r="G297">
            <v>0</v>
          </cell>
          <cell r="H297">
            <v>14350</v>
          </cell>
          <cell r="I297">
            <v>0</v>
          </cell>
          <cell r="J297">
            <v>1.05</v>
          </cell>
        </row>
        <row r="298">
          <cell r="B298">
            <v>150221</v>
          </cell>
          <cell r="C298" t="str">
            <v xml:space="preserve">D13  Double Flush Hinge door บานเปิดคู่+ช่องแสงติดตาย  (Lift Hall Area Basement) comprise Greentinted  Glass 6 mm. Thk. Power coating Aluminium  frame (size 1.75WX2.25H m.,3.5WX2.25H m. )as per detail on Dwg. A7.02 </v>
          </cell>
          <cell r="D298">
            <v>150221</v>
          </cell>
          <cell r="E298" t="str">
            <v>set.</v>
          </cell>
          <cell r="F298">
            <v>31500</v>
          </cell>
          <cell r="G298">
            <v>0</v>
          </cell>
          <cell r="H298">
            <v>31500</v>
          </cell>
          <cell r="I298">
            <v>0</v>
          </cell>
          <cell r="J298">
            <v>1</v>
          </cell>
        </row>
        <row r="299">
          <cell r="B299">
            <v>150222</v>
          </cell>
          <cell r="C299" t="str">
            <v>Door Hardware for D13</v>
          </cell>
          <cell r="D299">
            <v>150222</v>
          </cell>
          <cell r="E299" t="str">
            <v>set.</v>
          </cell>
          <cell r="F299">
            <v>9568</v>
          </cell>
          <cell r="G299">
            <v>0</v>
          </cell>
          <cell r="H299">
            <v>10050</v>
          </cell>
          <cell r="I299">
            <v>0</v>
          </cell>
          <cell r="J299">
            <v>1.05</v>
          </cell>
        </row>
        <row r="300">
          <cell r="B300">
            <v>150223</v>
          </cell>
          <cell r="C300" t="str">
            <v xml:space="preserve">D14 Double Flush Hinge door บานเปิดคู่+ช่องแสงติดตาย  (Office Ground Fl.) comprise Greentinted  Glass 6 mm. Thk. Power coating Aluminium  frame (size 2.6WX2.25H m. )as per detail on Dwg. A7.02 </v>
          </cell>
          <cell r="D300">
            <v>150223</v>
          </cell>
          <cell r="E300" t="str">
            <v>set.</v>
          </cell>
          <cell r="F300">
            <v>15700</v>
          </cell>
          <cell r="G300">
            <v>0</v>
          </cell>
          <cell r="H300">
            <v>15700</v>
          </cell>
          <cell r="I300">
            <v>0</v>
          </cell>
          <cell r="J300">
            <v>1</v>
          </cell>
        </row>
        <row r="301">
          <cell r="B301">
            <v>150224</v>
          </cell>
          <cell r="C301" t="str">
            <v>Door Hardware for D14</v>
          </cell>
          <cell r="D301">
            <v>150224</v>
          </cell>
          <cell r="E301" t="str">
            <v>set.</v>
          </cell>
          <cell r="F301">
            <v>4856</v>
          </cell>
          <cell r="G301">
            <v>0</v>
          </cell>
          <cell r="H301">
            <v>5100</v>
          </cell>
          <cell r="I301">
            <v>0</v>
          </cell>
          <cell r="J301">
            <v>1.05</v>
          </cell>
        </row>
        <row r="302">
          <cell r="B302">
            <v>150225</v>
          </cell>
          <cell r="C302" t="str">
            <v>D15 : Single  door   comprise Greentinted  Glass 6 mm. Thk. Power coating Aluminium  frame (size 0.8WX2.25H m.)as per detail on Dwg. A7.02</v>
          </cell>
          <cell r="D302">
            <v>150225</v>
          </cell>
          <cell r="E302" t="str">
            <v>set.</v>
          </cell>
          <cell r="F302">
            <v>9000</v>
          </cell>
          <cell r="G302">
            <v>0</v>
          </cell>
          <cell r="H302">
            <v>9000</v>
          </cell>
          <cell r="I302">
            <v>0</v>
          </cell>
          <cell r="J302">
            <v>1</v>
          </cell>
        </row>
        <row r="303">
          <cell r="B303">
            <v>150226</v>
          </cell>
          <cell r="C303" t="str">
            <v>Door Hardware for D15</v>
          </cell>
          <cell r="D303">
            <v>150226</v>
          </cell>
          <cell r="E303" t="str">
            <v>set.</v>
          </cell>
          <cell r="F303">
            <v>2871</v>
          </cell>
          <cell r="G303">
            <v>0</v>
          </cell>
          <cell r="H303">
            <v>3050</v>
          </cell>
          <cell r="I303">
            <v>0</v>
          </cell>
          <cell r="J303">
            <v>1.05</v>
          </cell>
        </row>
        <row r="304">
          <cell r="B304">
            <v>150227</v>
          </cell>
          <cell r="C304" t="str">
            <v xml:space="preserve">D16 Single Door (Fire Pump &amp; Control Room) บานไม้อัดยาง  หนา 9 มม. ด้านล่างยกขอบพื้น  ทำสีพ่น Size 0.75WX2.25H m. as per detail on Dwg. A7-02 </v>
          </cell>
          <cell r="D304">
            <v>150227</v>
          </cell>
          <cell r="E304" t="str">
            <v>set.</v>
          </cell>
          <cell r="F304">
            <v>4220</v>
          </cell>
          <cell r="G304">
            <v>1410</v>
          </cell>
          <cell r="H304">
            <v>4450</v>
          </cell>
          <cell r="I304">
            <v>1485</v>
          </cell>
          <cell r="J304">
            <v>1.05</v>
          </cell>
        </row>
        <row r="305">
          <cell r="B305">
            <v>150228</v>
          </cell>
          <cell r="C305" t="str">
            <v>Door Hardware for D16</v>
          </cell>
          <cell r="D305">
            <v>150228</v>
          </cell>
          <cell r="E305" t="str">
            <v>set.</v>
          </cell>
          <cell r="F305">
            <v>1514</v>
          </cell>
          <cell r="G305">
            <v>0</v>
          </cell>
          <cell r="H305">
            <v>1600</v>
          </cell>
          <cell r="I305">
            <v>0</v>
          </cell>
          <cell r="J305">
            <v>1.05</v>
          </cell>
        </row>
        <row r="306">
          <cell r="B306">
            <v>150229</v>
          </cell>
          <cell r="C306" t="str">
            <v xml:space="preserve">D17 Single Door (Store Rm. Ground Fl.,Lift Hall Basement Fl.)บานไม้อัดยาง  หนา 9 มม. ด้านล่างยกขอบพื้น  ทำสีพ่น Size 0.80WX2.25H m. as per detail on Dwg. A7-02 </v>
          </cell>
          <cell r="D306">
            <v>150229</v>
          </cell>
          <cell r="E306" t="str">
            <v>set.</v>
          </cell>
          <cell r="F306">
            <v>4320</v>
          </cell>
          <cell r="G306">
            <v>1410</v>
          </cell>
          <cell r="H306">
            <v>4550</v>
          </cell>
          <cell r="I306">
            <v>1485</v>
          </cell>
          <cell r="J306">
            <v>1.05</v>
          </cell>
        </row>
        <row r="307">
          <cell r="B307">
            <v>150230</v>
          </cell>
          <cell r="C307" t="str">
            <v>Door Hardware for D17</v>
          </cell>
          <cell r="D307">
            <v>150230</v>
          </cell>
          <cell r="E307" t="str">
            <v>set.</v>
          </cell>
          <cell r="F307">
            <v>1514</v>
          </cell>
          <cell r="G307">
            <v>0</v>
          </cell>
          <cell r="H307">
            <v>1600</v>
          </cell>
          <cell r="I307">
            <v>0</v>
          </cell>
          <cell r="J307">
            <v>1.05</v>
          </cell>
        </row>
        <row r="308">
          <cell r="B308">
            <v>150231</v>
          </cell>
          <cell r="C308" t="str">
            <v xml:space="preserve">D18 Double Flush Hinge door บานเปิดคู่+ช่องแสงติดตาย  (Fitness Area ) comprise Greentinted  Glass 6 mm. Thk. Power coating Aluminium  frame (size 3.05WX2.25H m.,4.00WX2.25H m.,0.4WX2.25H m.  )as per detail on Dwg. A7.02 </v>
          </cell>
          <cell r="D308">
            <v>150231</v>
          </cell>
          <cell r="E308" t="str">
            <v>set.</v>
          </cell>
          <cell r="F308">
            <v>41700</v>
          </cell>
          <cell r="G308">
            <v>0</v>
          </cell>
          <cell r="H308">
            <v>41700</v>
          </cell>
          <cell r="I308">
            <v>0</v>
          </cell>
          <cell r="J308">
            <v>1</v>
          </cell>
        </row>
        <row r="309">
          <cell r="B309">
            <v>150232</v>
          </cell>
          <cell r="C309" t="str">
            <v>Door Hardware for D18</v>
          </cell>
          <cell r="D309">
            <v>150232</v>
          </cell>
          <cell r="E309" t="str">
            <v>set.</v>
          </cell>
          <cell r="F309">
            <v>2871</v>
          </cell>
          <cell r="G309">
            <v>0</v>
          </cell>
          <cell r="H309">
            <v>3050</v>
          </cell>
          <cell r="I309">
            <v>0</v>
          </cell>
          <cell r="J309">
            <v>1.05</v>
          </cell>
        </row>
        <row r="310">
          <cell r="B310">
            <v>150233</v>
          </cell>
          <cell r="C310" t="str">
            <v>D19 : Sliding door บานเลื่อน+ช่องแสงติดตาย  (Living room  to Balcony) comprise Greentinted Glass 6 mm. Thk. Power coating Aluminium  frame (size 3.80WX2.25H m.)as per detail on Dwg. A7.03</v>
          </cell>
          <cell r="D310">
            <v>150233</v>
          </cell>
          <cell r="E310" t="str">
            <v>set.</v>
          </cell>
          <cell r="F310">
            <v>16800</v>
          </cell>
          <cell r="G310">
            <v>0</v>
          </cell>
          <cell r="H310">
            <v>16800</v>
          </cell>
          <cell r="I310">
            <v>0</v>
          </cell>
          <cell r="J310">
            <v>1</v>
          </cell>
        </row>
        <row r="311">
          <cell r="B311">
            <v>150234</v>
          </cell>
          <cell r="C311" t="str">
            <v>Door Hardware for D19</v>
          </cell>
          <cell r="D311">
            <v>150234</v>
          </cell>
          <cell r="E311" t="str">
            <v>set.</v>
          </cell>
          <cell r="F311">
            <v>918</v>
          </cell>
          <cell r="G311">
            <v>0</v>
          </cell>
          <cell r="H311">
            <v>1000</v>
          </cell>
          <cell r="I311">
            <v>0</v>
          </cell>
          <cell r="J311">
            <v>1.05</v>
          </cell>
        </row>
        <row r="312">
          <cell r="B312">
            <v>150235</v>
          </cell>
          <cell r="C312" t="str">
            <v xml:space="preserve">D20  Steel roller shutter (General &amp; Eletrical Room) Size 2.10WX2.25H m. as per detail on Dwg. A7-03 </v>
          </cell>
          <cell r="D312">
            <v>150235</v>
          </cell>
          <cell r="E312" t="str">
            <v>set.</v>
          </cell>
          <cell r="F312">
            <v>12420</v>
          </cell>
          <cell r="G312">
            <v>2420</v>
          </cell>
          <cell r="H312">
            <v>13050</v>
          </cell>
          <cell r="I312">
            <v>2545</v>
          </cell>
          <cell r="J312">
            <v>1.05</v>
          </cell>
        </row>
        <row r="313">
          <cell r="B313">
            <v>150236</v>
          </cell>
          <cell r="D313">
            <v>150236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1.05</v>
          </cell>
        </row>
        <row r="315">
          <cell r="C315" t="str">
            <v>External  Windows.</v>
          </cell>
        </row>
        <row r="316">
          <cell r="B316">
            <v>150301</v>
          </cell>
          <cell r="C316" t="str">
            <v xml:space="preserve">W1  Double opening glass window  บานเปิดคู่+ช่องแสงติดตาย  comprise Greentinted  Glass 6 mm. Thk. Power coating Aluminium  frame (size 2.4WX1.8H m.)as per detail on Dwg. A7.03  </v>
          </cell>
          <cell r="D316">
            <v>150301</v>
          </cell>
          <cell r="E316" t="str">
            <v>set.</v>
          </cell>
          <cell r="F316">
            <v>15000</v>
          </cell>
          <cell r="G316">
            <v>0</v>
          </cell>
          <cell r="H316">
            <v>15000</v>
          </cell>
          <cell r="I316">
            <v>0</v>
          </cell>
          <cell r="J316">
            <v>1</v>
          </cell>
        </row>
        <row r="317">
          <cell r="B317">
            <v>150302</v>
          </cell>
          <cell r="C317" t="str">
            <v xml:space="preserve">W2  Double opening glass window  บานเปิดคู่+ช่องแสงติดตาย  comprise Greentinted  Glass 6 mm. Thk. Power coating Aluminium  frame (size 2.1WX1.8H m.)as per detail on Dwg. A7.03  </v>
          </cell>
          <cell r="D317">
            <v>150302</v>
          </cell>
          <cell r="E317" t="str">
            <v>set.</v>
          </cell>
          <cell r="F317">
            <v>13500</v>
          </cell>
          <cell r="G317">
            <v>0</v>
          </cell>
          <cell r="H317">
            <v>13500</v>
          </cell>
          <cell r="I317">
            <v>0</v>
          </cell>
          <cell r="J317">
            <v>1</v>
          </cell>
        </row>
        <row r="318">
          <cell r="B318">
            <v>150303</v>
          </cell>
          <cell r="C318" t="str">
            <v>W3 Double opening glass window  บานเปิดคู่+ช่องแสงติดตาย  comprise Greentinted  Glass 6 mm. Thk. Power coating Aluminium  frame (size 1.25WX1.8H m.)as per detail on Dwg. A7.03</v>
          </cell>
          <cell r="D318">
            <v>150303</v>
          </cell>
          <cell r="E318" t="str">
            <v>set.</v>
          </cell>
          <cell r="F318">
            <v>8100</v>
          </cell>
          <cell r="G318">
            <v>0</v>
          </cell>
          <cell r="H318">
            <v>8100</v>
          </cell>
          <cell r="I318">
            <v>0</v>
          </cell>
          <cell r="J318">
            <v>1</v>
          </cell>
        </row>
        <row r="319">
          <cell r="B319">
            <v>150304</v>
          </cell>
          <cell r="C319" t="str">
            <v xml:space="preserve">W4 Single  opening glass window  บานเปิดเดี่ยว+ช่องแสงติดตาย  comprise Greentinted  Glass 6 mm. Thk. Power coating Aluminium  frame (size 1.00WX1.8H m.+0.5WX1.8H m.)as per detail on Dwg. A7.03  </v>
          </cell>
          <cell r="D319">
            <v>150304</v>
          </cell>
          <cell r="E319" t="str">
            <v>set.</v>
          </cell>
          <cell r="F319">
            <v>7800</v>
          </cell>
          <cell r="G319">
            <v>0</v>
          </cell>
          <cell r="H319">
            <v>7800</v>
          </cell>
          <cell r="I319">
            <v>0</v>
          </cell>
          <cell r="J319">
            <v>1</v>
          </cell>
        </row>
        <row r="320">
          <cell r="B320">
            <v>150305</v>
          </cell>
          <cell r="C320" t="str">
            <v xml:space="preserve">W5 Double opening glass window  บานเปิดคู่+ช่องแสงติดตาย comprise Greentinted  Glass 6 mm. Thk. Power coating Aluminium  frame (size 2.95WX1.8H m.size 0.95WX1.8H m.)as per detail on Dwg. A7.03 </v>
          </cell>
          <cell r="D320">
            <v>150305</v>
          </cell>
          <cell r="E320" t="str">
            <v>set.</v>
          </cell>
          <cell r="F320">
            <v>23500</v>
          </cell>
          <cell r="G320">
            <v>0</v>
          </cell>
          <cell r="H320">
            <v>23500</v>
          </cell>
          <cell r="I320">
            <v>0</v>
          </cell>
          <cell r="J320">
            <v>1</v>
          </cell>
        </row>
        <row r="321">
          <cell r="B321">
            <v>150306</v>
          </cell>
          <cell r="C321" t="str">
            <v xml:space="preserve">W6 Double opening glass window  บานเปิดคู่+ช่องแสงติดตาย comprise Greentinted  Glass 6 mm. Thk. Power coating Aluminium  frame (size 3.30WX1.8H m.size 1.00WX1.8H m.)as per detail on Dwg. A7.03 </v>
          </cell>
          <cell r="D321">
            <v>150306</v>
          </cell>
          <cell r="E321" t="str">
            <v>set.</v>
          </cell>
          <cell r="F321">
            <v>25500</v>
          </cell>
          <cell r="G321">
            <v>0</v>
          </cell>
          <cell r="H321">
            <v>25500</v>
          </cell>
          <cell r="I321">
            <v>0</v>
          </cell>
          <cell r="J321">
            <v>1</v>
          </cell>
        </row>
        <row r="322">
          <cell r="B322">
            <v>150307</v>
          </cell>
          <cell r="C322" t="str">
            <v xml:space="preserve">W7  Top Hung Window หน้าต่างบานกระทุ้ง comprise frosted  Glass 6 mm. Thk.  Power coating Aluminium  frame (size 1.35WX0.50H m.)as per detail on Dwg. A7.03 </v>
          </cell>
          <cell r="D322">
            <v>150307</v>
          </cell>
          <cell r="E322" t="str">
            <v>set.</v>
          </cell>
          <cell r="F322">
            <v>2500</v>
          </cell>
          <cell r="G322">
            <v>0</v>
          </cell>
          <cell r="H322">
            <v>2500</v>
          </cell>
          <cell r="I322">
            <v>0</v>
          </cell>
          <cell r="J322">
            <v>1</v>
          </cell>
        </row>
        <row r="323">
          <cell r="B323">
            <v>150308</v>
          </cell>
          <cell r="C323" t="str">
            <v xml:space="preserve">W7.1 Top Hung Window หน้าต่างบานกระทุ้ง comprise frosted  Glass 6 mm. Thk.  Power coating Aluminium  frame size 1.35WX1.00 H m.as per detail on Dwg. A7.03 </v>
          </cell>
          <cell r="D323">
            <v>150308</v>
          </cell>
          <cell r="E323" t="str">
            <v>set.</v>
          </cell>
          <cell r="F323">
            <v>4600</v>
          </cell>
          <cell r="G323">
            <v>0</v>
          </cell>
          <cell r="H323">
            <v>4600</v>
          </cell>
          <cell r="I323">
            <v>0</v>
          </cell>
          <cell r="J323">
            <v>1</v>
          </cell>
        </row>
        <row r="324">
          <cell r="B324">
            <v>150309</v>
          </cell>
          <cell r="C324" t="str">
            <v xml:space="preserve">W8 Fixed Glass Panel  ช่องแสงกระจกติดตาย comprise frosted  Glass 6 mm. Thk. Aluminium  frame( size 0.30WX1.35H m.)as per detail on Dwg. A7.03 </v>
          </cell>
          <cell r="D324">
            <v>150309</v>
          </cell>
          <cell r="E324" t="str">
            <v>set.</v>
          </cell>
          <cell r="F324">
            <v>2000</v>
          </cell>
          <cell r="G324">
            <v>0</v>
          </cell>
          <cell r="H324">
            <v>2000</v>
          </cell>
          <cell r="I324">
            <v>0</v>
          </cell>
          <cell r="J324">
            <v>1</v>
          </cell>
        </row>
        <row r="325">
          <cell r="B325">
            <v>150310</v>
          </cell>
          <cell r="C325" t="str">
            <v xml:space="preserve">W9 Top Hung Window หน้าต่างบานกระทุ้ง comprise frosted  Glass 6 mm. Thk.   Aluminium  frame size 0.90WX0.5H m.) as per detail on Dwg. A7.03 </v>
          </cell>
          <cell r="D325">
            <v>150310</v>
          </cell>
          <cell r="E325" t="str">
            <v>set.</v>
          </cell>
          <cell r="F325">
            <v>1500</v>
          </cell>
          <cell r="G325">
            <v>0</v>
          </cell>
          <cell r="H325">
            <v>1500</v>
          </cell>
          <cell r="I325">
            <v>0</v>
          </cell>
          <cell r="J325">
            <v>1</v>
          </cell>
        </row>
        <row r="326">
          <cell r="B326">
            <v>150311</v>
          </cell>
          <cell r="C326" t="str">
            <v xml:space="preserve">W10  Double opening glass window  บานเปิดคู่+ช่องแสงติดตาย comprise Greentinted  Glass 6 mm. Thk. Power coating Aluminium  frame (size 0.60WX1.8 H m.)as per detail on Dwg. A7.03 </v>
          </cell>
          <cell r="D326">
            <v>150311</v>
          </cell>
          <cell r="E326" t="str">
            <v>set.</v>
          </cell>
          <cell r="F326">
            <v>3900</v>
          </cell>
          <cell r="G326">
            <v>0</v>
          </cell>
          <cell r="H326">
            <v>3900</v>
          </cell>
          <cell r="I326">
            <v>0</v>
          </cell>
          <cell r="J326">
            <v>1</v>
          </cell>
        </row>
        <row r="327">
          <cell r="B327">
            <v>150312</v>
          </cell>
          <cell r="C327" t="str">
            <v xml:space="preserve">W11 Top Hung Window หน้าต่างบานกระทุ้ง comprise frosted  Glass 6 mm. Thk.   Aluminium  frame size 0.90WX0.5H m.) as per detail on Dwg. A7.03 </v>
          </cell>
          <cell r="D327">
            <v>150312</v>
          </cell>
          <cell r="E327" t="str">
            <v>set.</v>
          </cell>
          <cell r="F327">
            <v>1300</v>
          </cell>
          <cell r="G327">
            <v>0</v>
          </cell>
          <cell r="H327">
            <v>1300</v>
          </cell>
          <cell r="I327">
            <v>0</v>
          </cell>
          <cell r="J327">
            <v>1</v>
          </cell>
        </row>
        <row r="328">
          <cell r="B328">
            <v>150313</v>
          </cell>
          <cell r="C328" t="str">
            <v xml:space="preserve">W12 Fixed Glass Panel  ช่องแสงกระจกติดตาย comprise Greentinted  Glass 6 mm. Thk. Power coating Aluminium  frame( size 1.00WX2.00H m.)as per detail on Dwg. A7.03 </v>
          </cell>
          <cell r="D328">
            <v>150313</v>
          </cell>
          <cell r="E328" t="str">
            <v>set.</v>
          </cell>
          <cell r="F328">
            <v>2200</v>
          </cell>
          <cell r="G328">
            <v>0</v>
          </cell>
          <cell r="H328">
            <v>2200</v>
          </cell>
          <cell r="I328">
            <v>0</v>
          </cell>
          <cell r="J328">
            <v>1</v>
          </cell>
        </row>
        <row r="329">
          <cell r="B329">
            <v>150314</v>
          </cell>
          <cell r="C329" t="str">
            <v xml:space="preserve">W13 Sliding Glass Window บานเลื่อน+ช่องแสงติดตาย comprise Greentinted  Glass 6 mm. Thk. Power coating Aluminium  frame (size 1.60WX1.5 H m.)as per detail on Dwg. A7.03 </v>
          </cell>
          <cell r="D329">
            <v>150314</v>
          </cell>
          <cell r="E329" t="str">
            <v>set.</v>
          </cell>
          <cell r="F329">
            <v>11000</v>
          </cell>
          <cell r="G329">
            <v>0</v>
          </cell>
          <cell r="H329">
            <v>11000</v>
          </cell>
          <cell r="I329">
            <v>0</v>
          </cell>
          <cell r="J329">
            <v>1</v>
          </cell>
        </row>
        <row r="330">
          <cell r="B330">
            <v>150315</v>
          </cell>
          <cell r="C330" t="str">
            <v xml:space="preserve">W14   Fixed Glass Panel  ช่องแสงกระจกติดตาย comprise Greentinted  Glass 6 mm. Thk. Power coating Aluminium  frame( size 3.20 WX2.00H m.)as per detail on Dwg. A7.04 </v>
          </cell>
          <cell r="D330">
            <v>150315</v>
          </cell>
          <cell r="E330" t="str">
            <v>set.</v>
          </cell>
          <cell r="F330">
            <v>7100</v>
          </cell>
          <cell r="G330">
            <v>0</v>
          </cell>
          <cell r="H330">
            <v>7100</v>
          </cell>
          <cell r="I330">
            <v>0</v>
          </cell>
          <cell r="J330">
            <v>1</v>
          </cell>
        </row>
        <row r="331">
          <cell r="B331">
            <v>150316</v>
          </cell>
          <cell r="C331" t="str">
            <v xml:space="preserve">W15 Fixed Glass Panel  ช่องแสงกระจกติดตาย comprise Greentinted  Glass 6 mm. Thk. Power coating Aluminium  frame( size 1.55 WX2.00H m.)as per detail on Dwg. A7.04 </v>
          </cell>
          <cell r="D331">
            <v>150316</v>
          </cell>
          <cell r="E331" t="str">
            <v>set.</v>
          </cell>
          <cell r="F331">
            <v>3500</v>
          </cell>
          <cell r="G331">
            <v>0</v>
          </cell>
          <cell r="H331">
            <v>3500</v>
          </cell>
          <cell r="I331">
            <v>0</v>
          </cell>
          <cell r="J331">
            <v>1</v>
          </cell>
        </row>
        <row r="332">
          <cell r="B332">
            <v>150317</v>
          </cell>
          <cell r="C332" t="str">
            <v>W16 Fixed Glass Panel  ช่องแสงกระจกติดตาย comprise Greentinted  Glass 6 mm. Thk. Power coating Aluminium  frame( size 7.95 WX2.75H m.)as per detail on Dwg. A7.04</v>
          </cell>
          <cell r="D332">
            <v>150317</v>
          </cell>
          <cell r="E332" t="str">
            <v>set.</v>
          </cell>
          <cell r="F332">
            <v>50000</v>
          </cell>
          <cell r="G332">
            <v>0</v>
          </cell>
          <cell r="H332">
            <v>50000</v>
          </cell>
          <cell r="I332">
            <v>0</v>
          </cell>
          <cell r="J332">
            <v>1</v>
          </cell>
        </row>
        <row r="333">
          <cell r="B333">
            <v>150318</v>
          </cell>
          <cell r="C333" t="str">
            <v>W17  Fixed Glass Panel  ช่องแสงกระจกติดตาย comprise Greentinted  Glass 6 mm. Thk. Power coating Aluminium  frame( size 1.60 WX1.15H m.)as per detail on Dwg. A7.04</v>
          </cell>
          <cell r="D333">
            <v>150318</v>
          </cell>
          <cell r="E333" t="str">
            <v>set.</v>
          </cell>
          <cell r="F333">
            <v>7700</v>
          </cell>
          <cell r="G333">
            <v>0</v>
          </cell>
          <cell r="H333">
            <v>7700</v>
          </cell>
          <cell r="I333">
            <v>0</v>
          </cell>
          <cell r="J333">
            <v>1</v>
          </cell>
        </row>
        <row r="334">
          <cell r="B334">
            <v>150319</v>
          </cell>
          <cell r="C334" t="str">
            <v>W18  Fixed Glass Panel ช่องแสงกระจกติดตาย (Toilet at Swimming Pool)comprise Greentinted  Glass 6 mm. Thk. Power coating Aluminium  frame( size 4.00WX0.5H m.)as per detail on Dwg. A7.04</v>
          </cell>
          <cell r="D334">
            <v>150319</v>
          </cell>
          <cell r="E334" t="str">
            <v>set.</v>
          </cell>
          <cell r="F334">
            <v>17800</v>
          </cell>
          <cell r="G334">
            <v>0</v>
          </cell>
          <cell r="H334">
            <v>17800</v>
          </cell>
          <cell r="I334">
            <v>0</v>
          </cell>
          <cell r="J334">
            <v>1</v>
          </cell>
        </row>
        <row r="335">
          <cell r="B335">
            <v>150320</v>
          </cell>
          <cell r="D335">
            <v>150320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150321</v>
          </cell>
          <cell r="D336">
            <v>150321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1.05</v>
          </cell>
        </row>
        <row r="338">
          <cell r="B338">
            <v>160000</v>
          </cell>
          <cell r="C338" t="str">
            <v>Painting</v>
          </cell>
        </row>
        <row r="339">
          <cell r="C339" t="str">
            <v>งานสีภายใน</v>
          </cell>
        </row>
        <row r="340">
          <cell r="B340">
            <v>160101</v>
          </cell>
          <cell r="D340">
            <v>160101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1.03</v>
          </cell>
        </row>
        <row r="341">
          <cell r="B341">
            <v>160102</v>
          </cell>
          <cell r="D341">
            <v>160102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1.03</v>
          </cell>
        </row>
        <row r="342">
          <cell r="B342">
            <v>160103</v>
          </cell>
          <cell r="D342">
            <v>160103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1.03</v>
          </cell>
        </row>
        <row r="343">
          <cell r="B343">
            <v>160104</v>
          </cell>
          <cell r="D343">
            <v>160104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1.03</v>
          </cell>
        </row>
        <row r="344">
          <cell r="B344">
            <v>160105</v>
          </cell>
          <cell r="D344">
            <v>160105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1.03</v>
          </cell>
        </row>
        <row r="345">
          <cell r="B345">
            <v>160106</v>
          </cell>
          <cell r="D345">
            <v>160106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1.03</v>
          </cell>
        </row>
        <row r="346">
          <cell r="B346">
            <v>160107</v>
          </cell>
          <cell r="D346">
            <v>160107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1.03</v>
          </cell>
        </row>
        <row r="347">
          <cell r="B347">
            <v>160108</v>
          </cell>
          <cell r="D347">
            <v>160108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1.03</v>
          </cell>
        </row>
        <row r="348">
          <cell r="B348">
            <v>160109</v>
          </cell>
          <cell r="D348">
            <v>160109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1.03</v>
          </cell>
        </row>
        <row r="349">
          <cell r="B349">
            <v>160110</v>
          </cell>
          <cell r="D349">
            <v>160110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1.03</v>
          </cell>
        </row>
        <row r="350">
          <cell r="C350" t="str">
            <v>งานสีภายนอก</v>
          </cell>
        </row>
        <row r="351">
          <cell r="B351">
            <v>160201</v>
          </cell>
          <cell r="D351">
            <v>160201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1.03</v>
          </cell>
        </row>
        <row r="352">
          <cell r="B352">
            <v>160202</v>
          </cell>
          <cell r="D352">
            <v>160202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1.03</v>
          </cell>
        </row>
        <row r="353">
          <cell r="B353">
            <v>160203</v>
          </cell>
          <cell r="D353">
            <v>160203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1.03</v>
          </cell>
        </row>
        <row r="354">
          <cell r="B354">
            <v>160204</v>
          </cell>
          <cell r="D354">
            <v>160204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1.03</v>
          </cell>
        </row>
        <row r="355">
          <cell r="B355">
            <v>160205</v>
          </cell>
          <cell r="D355">
            <v>160205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1.03</v>
          </cell>
        </row>
        <row r="356">
          <cell r="B356">
            <v>160206</v>
          </cell>
          <cell r="D356">
            <v>160206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1.03</v>
          </cell>
        </row>
        <row r="357">
          <cell r="B357">
            <v>160207</v>
          </cell>
          <cell r="D357">
            <v>160207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1.03</v>
          </cell>
        </row>
        <row r="358">
          <cell r="B358">
            <v>160208</v>
          </cell>
          <cell r="D358">
            <v>160208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1.03</v>
          </cell>
        </row>
        <row r="359">
          <cell r="B359">
            <v>160209</v>
          </cell>
          <cell r="D359">
            <v>160209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1.03</v>
          </cell>
        </row>
        <row r="360">
          <cell r="B360">
            <v>160210</v>
          </cell>
          <cell r="D360">
            <v>160210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1.03</v>
          </cell>
        </row>
        <row r="362">
          <cell r="B362">
            <v>170000</v>
          </cell>
          <cell r="C362" t="str">
            <v>Sanitary Ware</v>
          </cell>
        </row>
        <row r="363">
          <cell r="B363">
            <v>170101</v>
          </cell>
          <cell r="C363" t="str">
            <v>WC1 : Water closet  (American standard TF2335-WT-0)</v>
          </cell>
          <cell r="D363">
            <v>170101</v>
          </cell>
          <cell r="E363" t="str">
            <v>set</v>
          </cell>
          <cell r="F363">
            <v>5038</v>
          </cell>
          <cell r="G363">
            <v>500</v>
          </cell>
          <cell r="H363">
            <v>5190</v>
          </cell>
          <cell r="I363">
            <v>515</v>
          </cell>
          <cell r="J363">
            <v>1.03</v>
          </cell>
        </row>
        <row r="364">
          <cell r="B364">
            <v>170102</v>
          </cell>
          <cell r="C364" t="str">
            <v xml:space="preserve">WC2 : Water closet  </v>
          </cell>
          <cell r="D364">
            <v>170102</v>
          </cell>
          <cell r="E364" t="str">
            <v>set</v>
          </cell>
          <cell r="F364">
            <v>3640</v>
          </cell>
          <cell r="G364">
            <v>500</v>
          </cell>
          <cell r="H364">
            <v>3750</v>
          </cell>
          <cell r="I364">
            <v>515</v>
          </cell>
          <cell r="J364">
            <v>1.03</v>
          </cell>
        </row>
        <row r="365">
          <cell r="B365">
            <v>170103</v>
          </cell>
          <cell r="C365" t="str">
            <v>UR : Urinal  (American standard TF6734-WT-0)</v>
          </cell>
          <cell r="D365">
            <v>170103</v>
          </cell>
          <cell r="E365" t="str">
            <v>set</v>
          </cell>
          <cell r="F365">
            <v>2502</v>
          </cell>
          <cell r="G365">
            <v>500</v>
          </cell>
          <cell r="H365">
            <v>2580</v>
          </cell>
          <cell r="I365">
            <v>515</v>
          </cell>
          <cell r="J365">
            <v>1.03</v>
          </cell>
        </row>
        <row r="366">
          <cell r="B366">
            <v>170103</v>
          </cell>
          <cell r="C366" t="str">
            <v>LAV1 : Lavatory อ่างล้างหน้าแบบฝังเคาน์เตอร์(American standard TF-470LM) w/Faucet to Lavatory (American standard TF-2601-10)</v>
          </cell>
          <cell r="D366">
            <v>170103</v>
          </cell>
          <cell r="E366" t="str">
            <v>set</v>
          </cell>
          <cell r="F366">
            <v>4264</v>
          </cell>
          <cell r="G366">
            <v>500</v>
          </cell>
          <cell r="H366">
            <v>4395</v>
          </cell>
          <cell r="I366">
            <v>515</v>
          </cell>
          <cell r="J366">
            <v>1.03</v>
          </cell>
        </row>
        <row r="367">
          <cell r="B367">
            <v>170104</v>
          </cell>
          <cell r="C367" t="str">
            <v>LAV2 : Lavatory Lavatory อ่างล้างหน้าแบบ ฝังครึ่งเคาน์เตอร์ (American standard TF0514-WT)</v>
          </cell>
          <cell r="D367">
            <v>170104</v>
          </cell>
          <cell r="E367" t="str">
            <v>set</v>
          </cell>
          <cell r="F367">
            <v>5200</v>
          </cell>
          <cell r="G367">
            <v>500</v>
          </cell>
          <cell r="H367">
            <v>5360</v>
          </cell>
          <cell r="I367">
            <v>515</v>
          </cell>
          <cell r="J367">
            <v>1.03</v>
          </cell>
        </row>
        <row r="368">
          <cell r="B368">
            <v>170105</v>
          </cell>
          <cell r="C368" t="str">
            <v>BT: Bathtub Sunstar SE-E-111W  w/Faucet Mixer  to Bathtub Bathroom Design (Tosca BD TOS21322)</v>
          </cell>
          <cell r="D368">
            <v>170105</v>
          </cell>
          <cell r="E368" t="str">
            <v>set</v>
          </cell>
          <cell r="F368">
            <v>32734</v>
          </cell>
          <cell r="G368">
            <v>1000</v>
          </cell>
          <cell r="H368">
            <v>33720</v>
          </cell>
          <cell r="I368">
            <v>1030</v>
          </cell>
          <cell r="J368">
            <v>1.03</v>
          </cell>
        </row>
        <row r="369">
          <cell r="B369">
            <v>170105</v>
          </cell>
          <cell r="C369" t="str">
            <v>SW1:  Shower (American standard A2612-10-A ) w/Sliding Bar (American standard A-6110-978-793)</v>
          </cell>
          <cell r="D369">
            <v>170105</v>
          </cell>
          <cell r="E369" t="str">
            <v>set</v>
          </cell>
          <cell r="F369">
            <v>2871</v>
          </cell>
          <cell r="G369">
            <v>150</v>
          </cell>
          <cell r="H369">
            <v>2960</v>
          </cell>
          <cell r="I369">
            <v>155</v>
          </cell>
          <cell r="J369">
            <v>1.03</v>
          </cell>
        </row>
        <row r="370">
          <cell r="B370">
            <v>170106</v>
          </cell>
          <cell r="C370" t="str">
            <v>CS1: Rising  spray (American standard A-4800-WT )</v>
          </cell>
          <cell r="D370">
            <v>170106</v>
          </cell>
          <cell r="E370" t="str">
            <v>set</v>
          </cell>
          <cell r="F370">
            <v>568</v>
          </cell>
          <cell r="G370">
            <v>60</v>
          </cell>
          <cell r="H370">
            <v>590</v>
          </cell>
          <cell r="I370">
            <v>65</v>
          </cell>
          <cell r="J370">
            <v>1.03</v>
          </cell>
        </row>
        <row r="371">
          <cell r="B371">
            <v>170107</v>
          </cell>
          <cell r="C371" t="str">
            <v>SH : Soap holder (American standard TF 9401 )</v>
          </cell>
          <cell r="D371">
            <v>170107</v>
          </cell>
          <cell r="E371" t="str">
            <v>set</v>
          </cell>
          <cell r="F371">
            <v>312</v>
          </cell>
          <cell r="G371">
            <v>60</v>
          </cell>
          <cell r="H371">
            <v>325</v>
          </cell>
          <cell r="I371">
            <v>65</v>
          </cell>
          <cell r="J371">
            <v>1.03</v>
          </cell>
        </row>
        <row r="372">
          <cell r="B372">
            <v>170108</v>
          </cell>
          <cell r="C372" t="str">
            <v>PH.1 :  Paper Holder (American standard TF 9411 )</v>
          </cell>
          <cell r="D372">
            <v>170108</v>
          </cell>
          <cell r="E372" t="str">
            <v>set</v>
          </cell>
          <cell r="F372">
            <v>616</v>
          </cell>
          <cell r="G372">
            <v>60</v>
          </cell>
          <cell r="H372">
            <v>635</v>
          </cell>
          <cell r="I372">
            <v>65</v>
          </cell>
          <cell r="J372">
            <v>1.03</v>
          </cell>
        </row>
        <row r="373">
          <cell r="B373">
            <v>170109</v>
          </cell>
          <cell r="C373" t="str">
            <v>Towel Bar</v>
          </cell>
          <cell r="D373">
            <v>170109</v>
          </cell>
          <cell r="E373" t="str">
            <v>set</v>
          </cell>
          <cell r="F373">
            <v>656</v>
          </cell>
          <cell r="G373">
            <v>60</v>
          </cell>
          <cell r="H373">
            <v>680</v>
          </cell>
          <cell r="I373">
            <v>65</v>
          </cell>
          <cell r="J373">
            <v>1.03</v>
          </cell>
        </row>
        <row r="374">
          <cell r="B374">
            <v>170110</v>
          </cell>
          <cell r="C374" t="str">
            <v>Hook</v>
          </cell>
          <cell r="D374">
            <v>170110</v>
          </cell>
          <cell r="E374" t="str">
            <v>set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1.03</v>
          </cell>
        </row>
        <row r="375">
          <cell r="B375">
            <v>170111</v>
          </cell>
          <cell r="C375" t="str">
            <v>Miror as per detail on Dwg.A6-01</v>
          </cell>
          <cell r="D375">
            <v>170111</v>
          </cell>
          <cell r="E375" t="str">
            <v>set</v>
          </cell>
          <cell r="F375">
            <v>1323</v>
          </cell>
          <cell r="G375">
            <v>0</v>
          </cell>
          <cell r="H375">
            <v>1365</v>
          </cell>
          <cell r="I375">
            <v>0</v>
          </cell>
          <cell r="J375">
            <v>1.03</v>
          </cell>
        </row>
        <row r="376">
          <cell r="B376">
            <v>170112</v>
          </cell>
          <cell r="C376" t="str">
            <v>Counter  Lavatory  incl. Structure work Comprise Top  Black Granite and finishing complete as per detail on Dwg. No.A6-01</v>
          </cell>
          <cell r="D376">
            <v>170112</v>
          </cell>
          <cell r="E376" t="str">
            <v>set</v>
          </cell>
          <cell r="F376">
            <v>2700</v>
          </cell>
          <cell r="G376">
            <v>1350</v>
          </cell>
          <cell r="H376">
            <v>2785</v>
          </cell>
          <cell r="I376">
            <v>1395</v>
          </cell>
          <cell r="J376">
            <v>1.03</v>
          </cell>
        </row>
        <row r="377">
          <cell r="B377">
            <v>170113</v>
          </cell>
          <cell r="C377" t="str">
            <v>Tempered Glass10 mm Thk. Door &amp; Partition Shower Area</v>
          </cell>
          <cell r="D377">
            <v>170113</v>
          </cell>
          <cell r="E377" t="str">
            <v>set</v>
          </cell>
          <cell r="F377">
            <v>15600</v>
          </cell>
          <cell r="G377">
            <v>2200</v>
          </cell>
          <cell r="H377">
            <v>16070</v>
          </cell>
          <cell r="I377">
            <v>2270</v>
          </cell>
          <cell r="J377">
            <v>1.03</v>
          </cell>
        </row>
        <row r="378">
          <cell r="B378">
            <v>170114</v>
          </cell>
          <cell r="C378" t="str">
            <v xml:space="preserve">Floor Drain </v>
          </cell>
          <cell r="D378">
            <v>170114</v>
          </cell>
          <cell r="E378" t="str">
            <v>set</v>
          </cell>
          <cell r="F378">
            <v>351</v>
          </cell>
          <cell r="G378">
            <v>60</v>
          </cell>
          <cell r="H378">
            <v>365</v>
          </cell>
          <cell r="I378">
            <v>65</v>
          </cell>
          <cell r="J378">
            <v>1.03</v>
          </cell>
        </row>
        <row r="379">
          <cell r="B379">
            <v>170115</v>
          </cell>
          <cell r="C379" t="str">
            <v xml:space="preserve">Wall Partition ผนังห้องน้ำสำเร็จรูป </v>
          </cell>
          <cell r="D379">
            <v>170115</v>
          </cell>
          <cell r="E379" t="str">
            <v>set</v>
          </cell>
          <cell r="F379">
            <v>11900</v>
          </cell>
          <cell r="G379">
            <v>600</v>
          </cell>
          <cell r="H379">
            <v>12260</v>
          </cell>
          <cell r="I379">
            <v>620</v>
          </cell>
          <cell r="J379">
            <v>1.03</v>
          </cell>
        </row>
        <row r="380">
          <cell r="B380">
            <v>170116</v>
          </cell>
          <cell r="C380" t="str">
            <v xml:space="preserve"> Steam Room  ตู้อบไอน้ำ</v>
          </cell>
          <cell r="D380">
            <v>170116</v>
          </cell>
          <cell r="E380" t="str">
            <v>set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1.03</v>
          </cell>
        </row>
        <row r="381">
          <cell r="B381">
            <v>170117</v>
          </cell>
          <cell r="C381" t="str">
            <v>UR : Urinal  (American standard TF-412)</v>
          </cell>
          <cell r="D381">
            <v>170117</v>
          </cell>
          <cell r="E381" t="str">
            <v>set</v>
          </cell>
          <cell r="F381">
            <v>2453.25</v>
          </cell>
          <cell r="G381">
            <v>500</v>
          </cell>
          <cell r="H381">
            <v>2530</v>
          </cell>
          <cell r="I381">
            <v>515</v>
          </cell>
          <cell r="J381">
            <v>1.03</v>
          </cell>
        </row>
        <row r="382">
          <cell r="B382">
            <v>170118</v>
          </cell>
          <cell r="C382" t="str">
            <v xml:space="preserve">  Top  Black Granite and finishing complete ( W=0.20 m.)</v>
          </cell>
          <cell r="D382">
            <v>170118</v>
          </cell>
          <cell r="E382" t="str">
            <v>m.</v>
          </cell>
          <cell r="F382">
            <v>927</v>
          </cell>
          <cell r="G382">
            <v>250</v>
          </cell>
          <cell r="H382">
            <v>955</v>
          </cell>
          <cell r="I382">
            <v>260</v>
          </cell>
          <cell r="J382">
            <v>1.03</v>
          </cell>
        </row>
        <row r="383">
          <cell r="B383">
            <v>170119</v>
          </cell>
          <cell r="D383">
            <v>170119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1.03</v>
          </cell>
        </row>
        <row r="384">
          <cell r="B384">
            <v>170120</v>
          </cell>
          <cell r="D384">
            <v>170120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1.03</v>
          </cell>
        </row>
        <row r="386">
          <cell r="B386">
            <v>180000</v>
          </cell>
          <cell r="C386" t="str">
            <v>Miscellinous</v>
          </cell>
        </row>
        <row r="387">
          <cell r="C387" t="str">
            <v>Internal Road and Parking Area, Drop off on Dwg. No.A5.05</v>
          </cell>
        </row>
        <row r="388">
          <cell r="B388">
            <v>180101</v>
          </cell>
          <cell r="C388" t="str">
            <v>Curb  wheel stoppper</v>
          </cell>
          <cell r="D388">
            <v>180101</v>
          </cell>
          <cell r="E388" t="str">
            <v>m.</v>
          </cell>
          <cell r="F388">
            <v>165.54375000000002</v>
          </cell>
          <cell r="G388">
            <v>50</v>
          </cell>
          <cell r="H388">
            <v>175</v>
          </cell>
          <cell r="I388">
            <v>55</v>
          </cell>
          <cell r="J388">
            <v>1.03</v>
          </cell>
        </row>
        <row r="389">
          <cell r="B389">
            <v>180102</v>
          </cell>
          <cell r="C389" t="str">
            <v>Paking  Stall limits paint</v>
          </cell>
          <cell r="D389">
            <v>180102</v>
          </cell>
          <cell r="E389" t="str">
            <v>m.</v>
          </cell>
          <cell r="F389">
            <v>60</v>
          </cell>
          <cell r="G389">
            <v>10</v>
          </cell>
          <cell r="H389">
            <v>65</v>
          </cell>
          <cell r="I389">
            <v>15</v>
          </cell>
          <cell r="J389">
            <v>1.03</v>
          </cell>
        </row>
        <row r="390">
          <cell r="B390">
            <v>180103</v>
          </cell>
          <cell r="C390" t="str">
            <v>Direction ArrowTraffic  paint</v>
          </cell>
          <cell r="D390">
            <v>180103</v>
          </cell>
          <cell r="E390" t="str">
            <v>Ea.</v>
          </cell>
          <cell r="F390">
            <v>600</v>
          </cell>
          <cell r="G390">
            <v>0</v>
          </cell>
          <cell r="H390">
            <v>620</v>
          </cell>
          <cell r="I390">
            <v>0</v>
          </cell>
          <cell r="J390">
            <v>1.03</v>
          </cell>
        </row>
        <row r="391">
          <cell r="B391">
            <v>180104</v>
          </cell>
          <cell r="C391" t="str">
            <v xml:space="preserve">Column guard  </v>
          </cell>
          <cell r="D391">
            <v>180104</v>
          </cell>
          <cell r="E391" t="str">
            <v>no</v>
          </cell>
          <cell r="F391">
            <v>250</v>
          </cell>
          <cell r="G391">
            <v>150</v>
          </cell>
          <cell r="H391">
            <v>260</v>
          </cell>
          <cell r="I391">
            <v>155</v>
          </cell>
          <cell r="J391">
            <v>1.03</v>
          </cell>
        </row>
        <row r="392">
          <cell r="B392">
            <v>180105</v>
          </cell>
          <cell r="C392" t="str">
            <v>Mon Brickwall  Total 100 mm. Thk.including all necessary stiffenner and lintels plastering  and Paint  at Parking</v>
          </cell>
          <cell r="D392">
            <v>180105</v>
          </cell>
          <cell r="E392" t="str">
            <v>m2</v>
          </cell>
          <cell r="F392">
            <v>235</v>
          </cell>
          <cell r="G392">
            <v>142.5</v>
          </cell>
          <cell r="H392">
            <v>245</v>
          </cell>
          <cell r="I392">
            <v>150</v>
          </cell>
          <cell r="J392">
            <v>1.03</v>
          </cell>
        </row>
        <row r="393">
          <cell r="B393">
            <v>180106</v>
          </cell>
          <cell r="C393" t="str">
            <v xml:space="preserve">Block Wall  Total 200 mm. Thk  Thk.including all necessary stiffenner and lintels </v>
          </cell>
          <cell r="D393">
            <v>180106</v>
          </cell>
          <cell r="E393" t="str">
            <v>m2</v>
          </cell>
          <cell r="F393">
            <v>470</v>
          </cell>
          <cell r="G393">
            <v>285</v>
          </cell>
          <cell r="H393">
            <v>485</v>
          </cell>
          <cell r="I393">
            <v>295</v>
          </cell>
          <cell r="J393">
            <v>1.03</v>
          </cell>
        </row>
        <row r="394">
          <cell r="B394">
            <v>180107</v>
          </cell>
          <cell r="C394" t="str">
            <v xml:space="preserve">Back Afarica Garnite Finishing กรุแกรตนิตดำแอฟริกา  size 0.30x0.60 m 20 mm. Thk. </v>
          </cell>
          <cell r="D394">
            <v>180107</v>
          </cell>
          <cell r="E394" t="str">
            <v>m2</v>
          </cell>
          <cell r="F394">
            <v>3090</v>
          </cell>
          <cell r="G394">
            <v>500</v>
          </cell>
          <cell r="H394">
            <v>3185</v>
          </cell>
          <cell r="I394">
            <v>515</v>
          </cell>
          <cell r="J394">
            <v>1.03</v>
          </cell>
        </row>
        <row r="395">
          <cell r="B395">
            <v>180108</v>
          </cell>
          <cell r="C395" t="str">
            <v>Back Garnite Finishing กรุแกรตนิตดำภายในประเทศ ผิวหน้ากระแทก  size 0.30x0.60 m 20 mm. Thk.</v>
          </cell>
          <cell r="D395">
            <v>180108</v>
          </cell>
          <cell r="E395" t="str">
            <v>m2</v>
          </cell>
          <cell r="F395">
            <v>3090</v>
          </cell>
          <cell r="G395">
            <v>500</v>
          </cell>
          <cell r="H395">
            <v>3185</v>
          </cell>
          <cell r="I395">
            <v>515</v>
          </cell>
          <cell r="J395">
            <v>1.03</v>
          </cell>
        </row>
        <row r="396">
          <cell r="B396">
            <v>180109</v>
          </cell>
          <cell r="C396" t="str">
            <v>Garnite Finishing กรุแกรตนิตหมอกจีนผิวพ่นไฟ  size 0.30x0.60 m 20 mm. Thk.</v>
          </cell>
          <cell r="D396">
            <v>180109</v>
          </cell>
          <cell r="E396" t="str">
            <v>m2</v>
          </cell>
          <cell r="F396">
            <v>3090</v>
          </cell>
          <cell r="G396">
            <v>500</v>
          </cell>
          <cell r="H396">
            <v>3185</v>
          </cell>
          <cell r="I396">
            <v>515</v>
          </cell>
          <cell r="J396">
            <v>1.03</v>
          </cell>
        </row>
        <row r="397">
          <cell r="B397">
            <v>180110</v>
          </cell>
          <cell r="C397" t="str">
            <v>Sand Cement Plaster</v>
          </cell>
          <cell r="D397">
            <v>180110</v>
          </cell>
          <cell r="E397" t="str">
            <v>m2</v>
          </cell>
          <cell r="F397">
            <v>110</v>
          </cell>
          <cell r="G397">
            <v>110</v>
          </cell>
          <cell r="H397">
            <v>115</v>
          </cell>
          <cell r="I397">
            <v>115</v>
          </cell>
          <cell r="J397">
            <v>1.03</v>
          </cell>
        </row>
        <row r="398">
          <cell r="B398">
            <v>180111</v>
          </cell>
          <cell r="C398" t="str">
            <v>ระแนงไม้ Conwood size 1/2"x3 " as per detail on Dwg.A9-02</v>
          </cell>
          <cell r="D398">
            <v>180111</v>
          </cell>
          <cell r="E398" t="str">
            <v>m2</v>
          </cell>
          <cell r="F398">
            <v>835</v>
          </cell>
          <cell r="G398">
            <v>380</v>
          </cell>
          <cell r="H398">
            <v>865</v>
          </cell>
          <cell r="I398">
            <v>395</v>
          </cell>
          <cell r="J398">
            <v>1.03</v>
          </cell>
        </row>
        <row r="399">
          <cell r="B399">
            <v>180112</v>
          </cell>
          <cell r="C399" t="str">
            <v>กระจกส่องทางรถวิ่ง</v>
          </cell>
          <cell r="D399">
            <v>180112</v>
          </cell>
          <cell r="E399" t="str">
            <v>Set</v>
          </cell>
          <cell r="F399">
            <v>3600</v>
          </cell>
          <cell r="G399">
            <v>200</v>
          </cell>
          <cell r="H399">
            <v>3710</v>
          </cell>
          <cell r="I399">
            <v>210</v>
          </cell>
          <cell r="J399">
            <v>1.03</v>
          </cell>
        </row>
        <row r="400">
          <cell r="C400" t="str">
            <v>Swimming Pool and Roof Deck on Dwg.no.A8-02</v>
          </cell>
        </row>
        <row r="401">
          <cell r="B401">
            <v>180201</v>
          </cell>
          <cell r="C401" t="str">
            <v xml:space="preserve">F15 : Gray Marble  size 0.10 x0.10 m w/waterproof System(incl.Cement and sand Screed)  finished for floor and wall at swimming pool. As per detail on dwg. A8-02 </v>
          </cell>
          <cell r="D401">
            <v>180201</v>
          </cell>
          <cell r="E401" t="str">
            <v>m2</v>
          </cell>
          <cell r="F401">
            <v>1025</v>
          </cell>
          <cell r="G401">
            <v>725</v>
          </cell>
          <cell r="H401">
            <v>1060</v>
          </cell>
          <cell r="I401">
            <v>750</v>
          </cell>
          <cell r="J401">
            <v>1.03</v>
          </cell>
        </row>
        <row r="402">
          <cell r="B402">
            <v>180202</v>
          </cell>
          <cell r="C402" t="str">
            <v>Eage Granite Polish finishes  size 0.20 m W  2mm. Thk.</v>
          </cell>
          <cell r="D402">
            <v>180202</v>
          </cell>
          <cell r="E402" t="str">
            <v>m2</v>
          </cell>
          <cell r="F402">
            <v>3090</v>
          </cell>
          <cell r="G402">
            <v>500</v>
          </cell>
          <cell r="H402">
            <v>3185</v>
          </cell>
          <cell r="I402">
            <v>515</v>
          </cell>
          <cell r="J402">
            <v>1.03</v>
          </cell>
        </row>
        <row r="403">
          <cell r="B403">
            <v>180203</v>
          </cell>
          <cell r="C403" t="str">
            <v>Pipe Steel Dia 0.10 m.  Approx L=3.30 m. White Spray paint incl. Steel Support as per Detail A8-03</v>
          </cell>
          <cell r="D403">
            <v>180203</v>
          </cell>
          <cell r="E403" t="str">
            <v>no.</v>
          </cell>
          <cell r="F403">
            <v>1600</v>
          </cell>
          <cell r="G403">
            <v>775</v>
          </cell>
          <cell r="H403">
            <v>1650</v>
          </cell>
          <cell r="I403">
            <v>800</v>
          </cell>
          <cell r="J403">
            <v>1.03</v>
          </cell>
        </row>
        <row r="404">
          <cell r="B404">
            <v>180204</v>
          </cell>
          <cell r="C404" t="str">
            <v>RC. Gutter 0.30 m. wide w/ Steel towel finish to gutter</v>
          </cell>
          <cell r="D404">
            <v>180204</v>
          </cell>
          <cell r="E404" t="str">
            <v>m</v>
          </cell>
          <cell r="F404">
            <v>120</v>
          </cell>
          <cell r="G404">
            <v>90</v>
          </cell>
          <cell r="H404">
            <v>125</v>
          </cell>
          <cell r="I404">
            <v>95</v>
          </cell>
          <cell r="J404">
            <v>1.03</v>
          </cell>
        </row>
        <row r="405">
          <cell r="B405">
            <v>180205</v>
          </cell>
          <cell r="C405" t="str">
            <v>Drainage spout</v>
          </cell>
          <cell r="D405">
            <v>180205</v>
          </cell>
          <cell r="E405" t="str">
            <v>no.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1.03</v>
          </cell>
        </row>
        <row r="406">
          <cell r="B406">
            <v>180206</v>
          </cell>
          <cell r="C406" t="str">
            <v>ตะแกรง PVC สำเร็จรูป W=0.25 m.</v>
          </cell>
          <cell r="D406">
            <v>180206</v>
          </cell>
          <cell r="E406" t="str">
            <v>m</v>
          </cell>
          <cell r="F406">
            <v>750</v>
          </cell>
          <cell r="G406">
            <v>100</v>
          </cell>
          <cell r="H406">
            <v>775</v>
          </cell>
          <cell r="I406">
            <v>105</v>
          </cell>
          <cell r="J406">
            <v>1.03</v>
          </cell>
        </row>
        <row r="407">
          <cell r="B407">
            <v>180207</v>
          </cell>
          <cell r="C407" t="str">
            <v xml:space="preserve">F13 : solid wood floor finished พื้นไม้เต็ง ผิวเซาะร่องลอนขนาด 1"x4" เว้นระยะห่าง 5 mm. พร้อมโครงเคร่าตงไม้เนื้อแข็ง </v>
          </cell>
          <cell r="D407">
            <v>180207</v>
          </cell>
          <cell r="E407" t="str">
            <v>m2</v>
          </cell>
          <cell r="F407">
            <v>2005</v>
          </cell>
          <cell r="G407">
            <v>690</v>
          </cell>
          <cell r="H407">
            <v>2070</v>
          </cell>
          <cell r="I407">
            <v>715</v>
          </cell>
          <cell r="J407">
            <v>1.03</v>
          </cell>
        </row>
        <row r="408">
          <cell r="B408">
            <v>180208</v>
          </cell>
          <cell r="C408" t="str">
            <v>ระแนงอลูมิเนียม size 1"x2 "w/ White color Paint As per Detail on Dwg.A9-08</v>
          </cell>
          <cell r="D408">
            <v>180208</v>
          </cell>
          <cell r="E408" t="str">
            <v>m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1.03</v>
          </cell>
        </row>
        <row r="409">
          <cell r="B409">
            <v>180209</v>
          </cell>
          <cell r="C409" t="str">
            <v xml:space="preserve">Mon Brickwall  Total 100 mm. Thk. H 0.90 m. including all necessary stiffenner and lintels plastering  and Paint  at 7 th Bacolny , Roof Deck. </v>
          </cell>
          <cell r="D409">
            <v>180209</v>
          </cell>
          <cell r="E409" t="str">
            <v>m2</v>
          </cell>
          <cell r="F409">
            <v>600</v>
          </cell>
          <cell r="G409">
            <v>400</v>
          </cell>
          <cell r="H409">
            <v>620</v>
          </cell>
          <cell r="I409">
            <v>415</v>
          </cell>
          <cell r="J409">
            <v>1.03</v>
          </cell>
        </row>
        <row r="410">
          <cell r="B410">
            <v>180210</v>
          </cell>
          <cell r="C410" t="str">
            <v xml:space="preserve">Mon Brickwall  Total 150 mm. Thk. H 1.00 m. including all necessary stiffenner and lintels plastering  and Paint  at Roof Deck. </v>
          </cell>
          <cell r="D410">
            <v>180210</v>
          </cell>
          <cell r="E410" t="str">
            <v>m2</v>
          </cell>
          <cell r="F410">
            <v>765</v>
          </cell>
          <cell r="G410">
            <v>490</v>
          </cell>
          <cell r="H410">
            <v>790</v>
          </cell>
          <cell r="I410">
            <v>505</v>
          </cell>
          <cell r="J410">
            <v>1.03</v>
          </cell>
        </row>
        <row r="411">
          <cell r="B411">
            <v>180211</v>
          </cell>
          <cell r="C411" t="str">
            <v>ฝาเปิดสแตนเลสพร้อมบันไดลิงเหล็ก ชั้นหลังคา</v>
          </cell>
          <cell r="D411">
            <v>180211</v>
          </cell>
          <cell r="E411" t="str">
            <v>Set</v>
          </cell>
          <cell r="F411">
            <v>4050</v>
          </cell>
          <cell r="G411">
            <v>500</v>
          </cell>
          <cell r="H411">
            <v>4175</v>
          </cell>
          <cell r="I411">
            <v>515</v>
          </cell>
          <cell r="J411">
            <v>1.03</v>
          </cell>
        </row>
        <row r="412">
          <cell r="B412">
            <v>180212</v>
          </cell>
          <cell r="C412" t="str">
            <v xml:space="preserve">Filter Fabric </v>
          </cell>
          <cell r="D412">
            <v>180212</v>
          </cell>
          <cell r="E412" t="str">
            <v>m2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1.03</v>
          </cell>
        </row>
        <row r="413">
          <cell r="B413">
            <v>180213</v>
          </cell>
          <cell r="D413">
            <v>180213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1.03</v>
          </cell>
        </row>
        <row r="414">
          <cell r="B414">
            <v>180214</v>
          </cell>
          <cell r="D414">
            <v>180214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1.03</v>
          </cell>
        </row>
        <row r="415">
          <cell r="B415">
            <v>180215</v>
          </cell>
          <cell r="D415">
            <v>180215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1.03</v>
          </cell>
        </row>
        <row r="417">
          <cell r="B417">
            <v>190000</v>
          </cell>
        </row>
        <row r="418">
          <cell r="B418">
            <v>190101</v>
          </cell>
          <cell r="D418">
            <v>190101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1.03</v>
          </cell>
        </row>
        <row r="419">
          <cell r="B419">
            <v>190102</v>
          </cell>
          <cell r="D419">
            <v>190102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1.03</v>
          </cell>
        </row>
        <row r="420">
          <cell r="B420">
            <v>190103</v>
          </cell>
          <cell r="D420">
            <v>190103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1.03</v>
          </cell>
        </row>
        <row r="421">
          <cell r="B421">
            <v>190104</v>
          </cell>
          <cell r="D421">
            <v>190104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1.03</v>
          </cell>
        </row>
        <row r="422">
          <cell r="B422">
            <v>190105</v>
          </cell>
          <cell r="D422">
            <v>190105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1.03</v>
          </cell>
        </row>
        <row r="423">
          <cell r="B423">
            <v>190106</v>
          </cell>
          <cell r="D423">
            <v>190106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1.03</v>
          </cell>
        </row>
        <row r="425">
          <cell r="B425">
            <v>200000</v>
          </cell>
          <cell r="C425" t="str">
            <v>External and Site Works.</v>
          </cell>
        </row>
        <row r="426">
          <cell r="B426">
            <v>200100</v>
          </cell>
          <cell r="C426" t="str">
            <v>Garbage House</v>
          </cell>
          <cell r="H426">
            <v>0</v>
          </cell>
          <cell r="I426">
            <v>0</v>
          </cell>
          <cell r="J426">
            <v>1.03</v>
          </cell>
        </row>
        <row r="427">
          <cell r="B427">
            <v>200101</v>
          </cell>
          <cell r="C427" t="str">
            <v>Floor, Polished Cement finish</v>
          </cell>
          <cell r="D427">
            <v>200101</v>
          </cell>
          <cell r="E427" t="str">
            <v>m2</v>
          </cell>
          <cell r="F427">
            <v>30</v>
          </cell>
          <cell r="G427">
            <v>30</v>
          </cell>
          <cell r="H427">
            <v>35</v>
          </cell>
          <cell r="I427">
            <v>35</v>
          </cell>
          <cell r="J427">
            <v>1.03</v>
          </cell>
        </row>
        <row r="428">
          <cell r="B428">
            <v>200102</v>
          </cell>
          <cell r="C428" t="str">
            <v>Wall,  Column cement and and sand plaster Groove line  with paint finish</v>
          </cell>
          <cell r="D428">
            <v>200102</v>
          </cell>
          <cell r="E428" t="str">
            <v>m2</v>
          </cell>
          <cell r="F428">
            <v>200</v>
          </cell>
          <cell r="G428">
            <v>170</v>
          </cell>
          <cell r="H428">
            <v>210</v>
          </cell>
          <cell r="I428">
            <v>180</v>
          </cell>
          <cell r="J428">
            <v>1.03</v>
          </cell>
        </row>
        <row r="429">
          <cell r="B429">
            <v>200103</v>
          </cell>
          <cell r="C429" t="str">
            <v xml:space="preserve">Ceiling , cement and sand plaster </v>
          </cell>
          <cell r="D429">
            <v>200103</v>
          </cell>
          <cell r="E429" t="str">
            <v>m2</v>
          </cell>
          <cell r="F429">
            <v>100</v>
          </cell>
          <cell r="G429">
            <v>100</v>
          </cell>
          <cell r="H429">
            <v>105</v>
          </cell>
          <cell r="I429">
            <v>105</v>
          </cell>
          <cell r="J429">
            <v>1.03</v>
          </cell>
        </row>
        <row r="430">
          <cell r="B430">
            <v>200104</v>
          </cell>
          <cell r="C430" t="str">
            <v>Steel roller shutter  Door (Garbagel Room) Size 1.50WX1.70H m. as per detail on Dwg. A9-11</v>
          </cell>
          <cell r="D430">
            <v>200104</v>
          </cell>
          <cell r="E430" t="str">
            <v>no.</v>
          </cell>
          <cell r="F430">
            <v>9265</v>
          </cell>
          <cell r="G430">
            <v>1880</v>
          </cell>
          <cell r="H430">
            <v>9545</v>
          </cell>
          <cell r="I430">
            <v>1940</v>
          </cell>
          <cell r="J430">
            <v>1.03</v>
          </cell>
        </row>
        <row r="431">
          <cell r="B431">
            <v>200105</v>
          </cell>
          <cell r="C431" t="str">
            <v>Double Flush Hinge  door บานเปิดคู่ไม้อัดยางกันน้ำ 2 ด้าน ทำสีน้ำมันสีขาว  (size 1.20WX1.850H m. ) incl. Door Hardware as per detail on Dwg.A9-11</v>
          </cell>
          <cell r="D431">
            <v>200105</v>
          </cell>
          <cell r="E431" t="str">
            <v>no.</v>
          </cell>
          <cell r="F431">
            <v>5950</v>
          </cell>
          <cell r="G431">
            <v>1210</v>
          </cell>
          <cell r="H431">
            <v>6130</v>
          </cell>
          <cell r="I431">
            <v>1250</v>
          </cell>
          <cell r="J431">
            <v>1.03</v>
          </cell>
        </row>
        <row r="432">
          <cell r="B432">
            <v>200106</v>
          </cell>
          <cell r="C432" t="str">
            <v>Steel Coloum size 4"x4" w/Paint Finishes</v>
          </cell>
          <cell r="D432">
            <v>200106</v>
          </cell>
          <cell r="E432" t="str">
            <v>kg.</v>
          </cell>
          <cell r="F432">
            <v>33.10431654676259</v>
          </cell>
          <cell r="G432">
            <v>13.726618705035971</v>
          </cell>
          <cell r="H432">
            <v>35</v>
          </cell>
          <cell r="I432">
            <v>15</v>
          </cell>
          <cell r="J432">
            <v>1.03</v>
          </cell>
        </row>
        <row r="433">
          <cell r="B433">
            <v>200107</v>
          </cell>
          <cell r="C433" t="str">
            <v xml:space="preserve">โคร่งเคร่าเหล็ก  size  2"x4"  w/Paint Finishes </v>
          </cell>
          <cell r="D433">
            <v>200107</v>
          </cell>
          <cell r="E433" t="str">
            <v>kg.</v>
          </cell>
          <cell r="F433">
            <v>33.10431654676259</v>
          </cell>
          <cell r="G433">
            <v>13.726618705035971</v>
          </cell>
          <cell r="H433">
            <v>35</v>
          </cell>
          <cell r="I433">
            <v>15</v>
          </cell>
          <cell r="J433">
            <v>1.03</v>
          </cell>
        </row>
        <row r="434">
          <cell r="B434">
            <v>200108</v>
          </cell>
          <cell r="C434" t="str">
            <v>ระแนงไม้ Conwood Size 1/2"x3"ตีเว้นร่อง 2" w/Paint Finishes</v>
          </cell>
          <cell r="D434">
            <v>200108</v>
          </cell>
          <cell r="E434" t="str">
            <v>m2</v>
          </cell>
          <cell r="F434">
            <v>340</v>
          </cell>
          <cell r="G434">
            <v>200</v>
          </cell>
          <cell r="H434">
            <v>355</v>
          </cell>
          <cell r="I434">
            <v>210</v>
          </cell>
          <cell r="J434">
            <v>1.03</v>
          </cell>
        </row>
        <row r="435">
          <cell r="B435">
            <v>200109</v>
          </cell>
          <cell r="D435">
            <v>200109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1.03</v>
          </cell>
        </row>
        <row r="436">
          <cell r="B436">
            <v>200110</v>
          </cell>
          <cell r="D436">
            <v>200110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1.03</v>
          </cell>
        </row>
        <row r="437">
          <cell r="B437">
            <v>200200</v>
          </cell>
          <cell r="C437" t="str">
            <v>Fence</v>
          </cell>
          <cell r="D437">
            <v>200200</v>
          </cell>
          <cell r="H437">
            <v>0</v>
          </cell>
          <cell r="I437">
            <v>0</v>
          </cell>
          <cell r="J437">
            <v>1.03</v>
          </cell>
        </row>
        <row r="438">
          <cell r="B438">
            <v>200201</v>
          </cell>
          <cell r="C438" t="str">
            <v xml:space="preserve">Block Wall Total 200 mm. Thk  Thk.including all necessary stiffenner and lintels </v>
          </cell>
          <cell r="D438">
            <v>200201</v>
          </cell>
          <cell r="E438" t="str">
            <v>m2</v>
          </cell>
          <cell r="F438">
            <v>610</v>
          </cell>
          <cell r="G438">
            <v>230</v>
          </cell>
          <cell r="H438">
            <v>630</v>
          </cell>
          <cell r="I438">
            <v>240</v>
          </cell>
          <cell r="J438">
            <v>1.03</v>
          </cell>
        </row>
        <row r="439">
          <cell r="B439">
            <v>200202</v>
          </cell>
          <cell r="C439" t="str">
            <v>Plaster and Groove lines  ผนังฉาบปูนเซอะร่อง  1 ด้าน</v>
          </cell>
          <cell r="D439">
            <v>200202</v>
          </cell>
          <cell r="E439" t="str">
            <v>m2</v>
          </cell>
          <cell r="F439">
            <v>100</v>
          </cell>
          <cell r="G439">
            <v>135</v>
          </cell>
          <cell r="H439">
            <v>105</v>
          </cell>
          <cell r="I439">
            <v>140</v>
          </cell>
          <cell r="J439">
            <v>1.03</v>
          </cell>
        </row>
        <row r="440">
          <cell r="B440">
            <v>200203</v>
          </cell>
          <cell r="C440" t="str">
            <v>PVC เส้น ขนาด 1"x2" สีน้ำตาล ทุกระยะ 0.15 ม.</v>
          </cell>
          <cell r="D440">
            <v>200203</v>
          </cell>
          <cell r="E440" t="str">
            <v>m</v>
          </cell>
          <cell r="F440">
            <v>273</v>
          </cell>
          <cell r="G440">
            <v>30</v>
          </cell>
          <cell r="H440">
            <v>285</v>
          </cell>
          <cell r="I440">
            <v>35</v>
          </cell>
          <cell r="J440">
            <v>1.03</v>
          </cell>
        </row>
        <row r="441">
          <cell r="B441">
            <v>200204</v>
          </cell>
          <cell r="C441" t="str">
            <v>PVC APACE  เส้นร่อง  ขนาด 10 มม. ทุกระยะห่าง  0.30 ม.</v>
          </cell>
          <cell r="D441">
            <v>200204</v>
          </cell>
          <cell r="E441" t="str">
            <v>m</v>
          </cell>
          <cell r="F441">
            <v>7</v>
          </cell>
          <cell r="G441">
            <v>7</v>
          </cell>
          <cell r="H441">
            <v>10</v>
          </cell>
          <cell r="I441">
            <v>10</v>
          </cell>
          <cell r="J441">
            <v>1.03</v>
          </cell>
        </row>
        <row r="442">
          <cell r="B442">
            <v>200205</v>
          </cell>
          <cell r="C442" t="str">
            <v>Kensai Ceramic Tite Wall   Finishes รุ่น GF-208 สี  Gray Leaden</v>
          </cell>
          <cell r="D442">
            <v>200205</v>
          </cell>
          <cell r="E442" t="str">
            <v>m2</v>
          </cell>
          <cell r="F442">
            <v>890</v>
          </cell>
          <cell r="G442">
            <v>265</v>
          </cell>
          <cell r="H442">
            <v>920</v>
          </cell>
          <cell r="I442">
            <v>275</v>
          </cell>
          <cell r="J442">
            <v>1.03</v>
          </cell>
        </row>
        <row r="443">
          <cell r="B443">
            <v>200206</v>
          </cell>
          <cell r="C443" t="str">
            <v xml:space="preserve">Grey Garnite tite Size 0.30x0.80 mm.  20 mm. thk .Floor finishes แกรนิตภายในประเทศผิวสกัดหยาบ </v>
          </cell>
          <cell r="D443">
            <v>200206</v>
          </cell>
          <cell r="E443" t="str">
            <v>m2</v>
          </cell>
          <cell r="F443">
            <v>1290</v>
          </cell>
          <cell r="G443">
            <v>535</v>
          </cell>
          <cell r="H443">
            <v>1330</v>
          </cell>
          <cell r="I443">
            <v>555</v>
          </cell>
          <cell r="J443">
            <v>1.03</v>
          </cell>
        </row>
        <row r="444">
          <cell r="B444">
            <v>200207</v>
          </cell>
          <cell r="C444" t="str">
            <v>ขอบผิวทรายล้าง(ทรายละเอียด)</v>
          </cell>
          <cell r="D444">
            <v>200207</v>
          </cell>
          <cell r="E444" t="str">
            <v>m2</v>
          </cell>
          <cell r="F444">
            <v>490</v>
          </cell>
          <cell r="G444">
            <v>0</v>
          </cell>
          <cell r="H444">
            <v>505</v>
          </cell>
          <cell r="I444">
            <v>0</v>
          </cell>
          <cell r="J444">
            <v>1.03</v>
          </cell>
        </row>
        <row r="445">
          <cell r="B445">
            <v>200208</v>
          </cell>
          <cell r="C445" t="str">
            <v>Greentinted Tempered  Glass 12 mm. thk.</v>
          </cell>
          <cell r="D445">
            <v>200208</v>
          </cell>
          <cell r="E445" t="str">
            <v>m.</v>
          </cell>
          <cell r="F445">
            <v>1522.5</v>
          </cell>
          <cell r="G445">
            <v>105</v>
          </cell>
          <cell r="H445">
            <v>1570</v>
          </cell>
          <cell r="I445">
            <v>110</v>
          </cell>
          <cell r="J445">
            <v>1.03</v>
          </cell>
        </row>
        <row r="446">
          <cell r="B446">
            <v>200209</v>
          </cell>
          <cell r="C446" t="str">
            <v>Steel I-Beam  Size 125x75x5.5 mm. w/Paint Finishes</v>
          </cell>
          <cell r="D446">
            <v>200209</v>
          </cell>
          <cell r="E446" t="str">
            <v>m.</v>
          </cell>
          <cell r="F446">
            <v>483.00000000000006</v>
          </cell>
          <cell r="G446">
            <v>225.40000000000003</v>
          </cell>
          <cell r="H446">
            <v>500</v>
          </cell>
          <cell r="I446">
            <v>235</v>
          </cell>
          <cell r="J446">
            <v>1.03</v>
          </cell>
        </row>
        <row r="447">
          <cell r="B447">
            <v>200210</v>
          </cell>
          <cell r="C447" t="str">
            <v>Paint finishes  for RC Roof</v>
          </cell>
          <cell r="D447">
            <v>200210</v>
          </cell>
          <cell r="E447" t="str">
            <v>m2</v>
          </cell>
          <cell r="F447">
            <v>60</v>
          </cell>
          <cell r="G447">
            <v>30</v>
          </cell>
          <cell r="H447">
            <v>65</v>
          </cell>
          <cell r="I447">
            <v>35</v>
          </cell>
          <cell r="J447">
            <v>1.03</v>
          </cell>
        </row>
        <row r="448">
          <cell r="B448">
            <v>200211</v>
          </cell>
          <cell r="D448">
            <v>200211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1.03</v>
          </cell>
        </row>
        <row r="449">
          <cell r="B449">
            <v>200212</v>
          </cell>
          <cell r="D449">
            <v>200212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1.03</v>
          </cell>
        </row>
        <row r="450">
          <cell r="B450">
            <v>200213</v>
          </cell>
          <cell r="D450">
            <v>200213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1.03</v>
          </cell>
        </row>
        <row r="451">
          <cell r="B451">
            <v>200214</v>
          </cell>
          <cell r="D451">
            <v>200214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1.03</v>
          </cell>
        </row>
        <row r="452">
          <cell r="B452">
            <v>200215</v>
          </cell>
          <cell r="D452">
            <v>200215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1.03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 Dwg"/>
      <sheetName val="cov-estimate"/>
      <sheetName val="cov-tender"/>
      <sheetName val="cov-contract"/>
      <sheetName val="cov-final AC"/>
      <sheetName val="cov-contract 2"/>
      <sheetName val="content"/>
      <sheetName val="divider"/>
      <sheetName val="cov_estimate"/>
      <sheetName val="DETAIL "/>
    </sheetNames>
    <sheetDataSet>
      <sheetData sheetId="0"/>
      <sheetData sheetId="1" refreshError="1">
        <row r="4">
          <cell r="E4" t="str">
            <v>COST COMMENTARY REPORT</v>
          </cell>
        </row>
        <row r="9">
          <cell r="E9" t="str">
            <v>on</v>
          </cell>
        </row>
        <row r="14">
          <cell r="E14" t="str">
            <v>GAYSORN PLAZA RENOVATION</v>
          </cell>
        </row>
        <row r="17">
          <cell r="E17" t="str">
            <v/>
          </cell>
        </row>
        <row r="20">
          <cell r="E20" t="str">
            <v>for</v>
          </cell>
        </row>
        <row r="25">
          <cell r="E25" t="str">
            <v>HONG KONG LAND</v>
          </cell>
        </row>
        <row r="31">
          <cell r="E31" t="str">
            <v>9 March 2001</v>
          </cell>
        </row>
        <row r="35">
          <cell r="E35" t="str">
            <v/>
          </cell>
        </row>
        <row r="36">
          <cell r="E36" t="str">
            <v>RIDER HUNT LEVETT &amp; BAILEY (THAILAND) LTD.</v>
          </cell>
        </row>
        <row r="37">
          <cell r="E37" t="str">
            <v>PITAK COURT, HOUSE NO. 29</v>
          </cell>
        </row>
        <row r="38">
          <cell r="E38" t="str">
            <v>43 SOI SATHORN 1, SOUTH SATHORN ROAD</v>
          </cell>
        </row>
        <row r="39">
          <cell r="E39" t="str">
            <v>TUNGMAHAMEAK, SATHORN, BANGKOK 10120 THAILAND</v>
          </cell>
        </row>
        <row r="41">
          <cell r="E41" t="str">
            <v>Tel: 286-0196-7          Fax: 286-0198</v>
          </cell>
        </row>
        <row r="44">
          <cell r="F44" t="str">
            <v>Ref. QS/W/181</v>
          </cell>
        </row>
        <row r="45">
          <cell r="E45" t="str">
            <v/>
          </cell>
          <cell r="F45" t="str">
            <v>E/0102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17"/>
  <sheetViews>
    <sheetView view="pageBreakPreview" topLeftCell="A4" zoomScale="90" zoomScaleNormal="100" zoomScaleSheetLayoutView="90" workbookViewId="0">
      <selection activeCell="A6" sqref="A6"/>
    </sheetView>
  </sheetViews>
  <sheetFormatPr defaultRowHeight="21.75"/>
  <cols>
    <col min="1" max="1" width="142.140625" style="2" customWidth="1"/>
    <col min="2" max="16384" width="9.140625" style="2"/>
  </cols>
  <sheetData>
    <row r="1" spans="1:1" ht="26.25" customHeight="1">
      <c r="A1" s="1"/>
    </row>
    <row r="2" spans="1:1" ht="26.25" customHeight="1">
      <c r="A2" s="1"/>
    </row>
    <row r="3" spans="1:1" ht="26.25" customHeight="1">
      <c r="A3" s="1"/>
    </row>
    <row r="4" spans="1:1" ht="26.25" customHeight="1">
      <c r="A4" s="1"/>
    </row>
    <row r="5" spans="1:1" ht="26.25" customHeight="1">
      <c r="A5" s="1"/>
    </row>
    <row r="6" spans="1:1" ht="44.25" customHeight="1">
      <c r="A6" s="1"/>
    </row>
    <row r="7" spans="1:1" ht="42">
      <c r="A7" s="3" t="s">
        <v>12</v>
      </c>
    </row>
    <row r="8" spans="1:1" ht="59.25" customHeight="1">
      <c r="A8" s="4"/>
    </row>
    <row r="9" spans="1:1" ht="62.25" customHeight="1">
      <c r="A9" s="36" t="s">
        <v>56</v>
      </c>
    </row>
    <row r="10" spans="1:1" ht="58.5" customHeight="1">
      <c r="A10" s="37" t="s">
        <v>71</v>
      </c>
    </row>
    <row r="11" spans="1:1" ht="42">
      <c r="A11" s="3" t="s">
        <v>52</v>
      </c>
    </row>
    <row r="12" spans="1:1">
      <c r="A12" s="2" t="s">
        <v>8</v>
      </c>
    </row>
    <row r="13" spans="1:1" ht="105.75" customHeight="1">
      <c r="A13" s="5"/>
    </row>
    <row r="14" spans="1:1" ht="30.75">
      <c r="A14" s="6" t="s">
        <v>11</v>
      </c>
    </row>
    <row r="15" spans="1:1" ht="30.75">
      <c r="A15" s="6" t="s">
        <v>39</v>
      </c>
    </row>
    <row r="16" spans="1:1" ht="30.75">
      <c r="A16" s="38" t="s">
        <v>67</v>
      </c>
    </row>
    <row r="17" spans="1:1">
      <c r="A17" s="7"/>
    </row>
  </sheetData>
  <phoneticPr fontId="16" type="noConversion"/>
  <pageMargins left="0.75" right="0.5" top="0.98" bottom="1" header="0.5" footer="0.5"/>
  <pageSetup paperSize="9" orientation="portrait" horizontalDpi="360" verticalDpi="36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499984740745262"/>
  </sheetPr>
  <dimension ref="A1:J45"/>
  <sheetViews>
    <sheetView view="pageBreakPreview" topLeftCell="A10" zoomScale="110" zoomScaleNormal="100" zoomScaleSheetLayoutView="110" workbookViewId="0">
      <selection activeCell="I19" sqref="I19"/>
    </sheetView>
  </sheetViews>
  <sheetFormatPr defaultRowHeight="21.75"/>
  <cols>
    <col min="1" max="1" width="7.7109375" style="298" customWidth="1"/>
    <col min="2" max="2" width="37.140625" style="298" customWidth="1"/>
    <col min="3" max="3" width="16.7109375" style="298" customWidth="1"/>
    <col min="4" max="4" width="9.7109375" style="298" customWidth="1"/>
    <col min="5" max="5" width="30.42578125" style="298" customWidth="1"/>
    <col min="6" max="6" width="9.85546875" style="298" customWidth="1"/>
    <col min="7" max="7" width="10.28515625" style="298" bestFit="1" customWidth="1"/>
    <col min="8" max="8" width="16.42578125" style="298" customWidth="1"/>
    <col min="9" max="9" width="16.28515625" style="298" customWidth="1"/>
    <col min="10" max="10" width="14.85546875" style="298" bestFit="1" customWidth="1"/>
    <col min="11" max="16384" width="9.140625" style="298"/>
  </cols>
  <sheetData>
    <row r="1" spans="1:8">
      <c r="A1" s="8" t="s">
        <v>53</v>
      </c>
      <c r="B1" s="8"/>
      <c r="C1" s="8"/>
      <c r="D1" s="8"/>
      <c r="E1" s="8"/>
      <c r="F1" s="8"/>
    </row>
    <row r="2" spans="1:8" s="376" customFormat="1" ht="24">
      <c r="A2" s="374"/>
      <c r="B2" s="375"/>
      <c r="C2" s="9"/>
      <c r="D2" s="375"/>
      <c r="E2" s="375"/>
      <c r="F2" s="375"/>
    </row>
    <row r="3" spans="1:8" s="379" customFormat="1" ht="17.25">
      <c r="A3" s="377" t="s">
        <v>18</v>
      </c>
      <c r="B3" s="378" t="s">
        <v>40</v>
      </c>
      <c r="C3" s="378" t="str">
        <f>หน้าปก!A10</f>
        <v>ปรับปรุงห้องพักเพื่อการเรียนรู้หอพักชาย 2</v>
      </c>
      <c r="D3" s="378"/>
      <c r="E3" s="378"/>
      <c r="F3" s="378"/>
    </row>
    <row r="4" spans="1:8" s="379" customFormat="1" ht="17.25">
      <c r="A4" s="377" t="s">
        <v>18</v>
      </c>
      <c r="B4" s="378" t="s">
        <v>41</v>
      </c>
      <c r="C4" s="378" t="s">
        <v>54</v>
      </c>
      <c r="D4" s="378"/>
      <c r="E4" s="378"/>
      <c r="F4" s="378"/>
    </row>
    <row r="5" spans="1:8" s="379" customFormat="1" ht="17.25">
      <c r="A5" s="377" t="s">
        <v>18</v>
      </c>
      <c r="B5" s="378" t="s">
        <v>42</v>
      </c>
      <c r="C5" s="378" t="str">
        <f>หน้าปก!A11</f>
        <v>มหาวิทยาลัยราชภัฏอุดรธานี (พื้นที่การศึกษาสามพร้าว)</v>
      </c>
      <c r="D5" s="378"/>
      <c r="E5" s="378"/>
      <c r="F5" s="378"/>
    </row>
    <row r="6" spans="1:8" s="379" customFormat="1" ht="17.25">
      <c r="A6" s="377" t="s">
        <v>18</v>
      </c>
      <c r="B6" s="378" t="s">
        <v>43</v>
      </c>
      <c r="C6" s="378" t="str">
        <f>หน้าปก!A15</f>
        <v>ฝ่ายออกแบบและควบคุมงานก่อสร้าง</v>
      </c>
      <c r="D6" s="378"/>
      <c r="E6" s="378"/>
      <c r="F6" s="378"/>
    </row>
    <row r="7" spans="1:8" s="379" customFormat="1" ht="17.25">
      <c r="A7" s="377"/>
      <c r="B7" s="378"/>
      <c r="C7" s="378"/>
      <c r="D7" s="378"/>
      <c r="E7" s="378"/>
      <c r="F7" s="378"/>
    </row>
    <row r="8" spans="1:8" s="379" customFormat="1" ht="17.25">
      <c r="A8" s="377" t="s">
        <v>18</v>
      </c>
      <c r="B8" s="379" t="s">
        <v>19</v>
      </c>
      <c r="C8" s="379" t="s">
        <v>20</v>
      </c>
      <c r="D8" s="378" t="s">
        <v>44</v>
      </c>
      <c r="E8" s="380">
        <f>'sum5'!E8</f>
        <v>0</v>
      </c>
      <c r="F8" s="379" t="s">
        <v>28</v>
      </c>
    </row>
    <row r="9" spans="1:8" s="379" customFormat="1" ht="17.25">
      <c r="A9" s="377" t="s">
        <v>18</v>
      </c>
      <c r="B9" s="381" t="s">
        <v>48</v>
      </c>
      <c r="C9" s="382" t="str">
        <f>หน้าปก!A16</f>
        <v>(วันที่)</v>
      </c>
      <c r="D9" s="378"/>
      <c r="E9" s="378"/>
    </row>
    <row r="10" spans="1:8" s="379" customFormat="1" ht="17.25">
      <c r="A10" s="383"/>
      <c r="B10" s="384"/>
      <c r="C10" s="384"/>
      <c r="D10" s="384"/>
      <c r="E10" s="384"/>
      <c r="F10" s="385"/>
    </row>
    <row r="11" spans="1:8" ht="37.5" customHeight="1">
      <c r="A11" s="48" t="s">
        <v>0</v>
      </c>
      <c r="B11" s="13" t="s">
        <v>1</v>
      </c>
      <c r="C11" s="609" t="s">
        <v>55</v>
      </c>
      <c r="D11" s="610"/>
      <c r="E11" s="611"/>
      <c r="F11" s="13" t="s">
        <v>4</v>
      </c>
    </row>
    <row r="12" spans="1:8">
      <c r="A12" s="14">
        <v>1</v>
      </c>
      <c r="B12" s="386" t="str">
        <f>'sum5'!B12</f>
        <v>ประเภทงานอาคาร</v>
      </c>
      <c r="C12" s="612"/>
      <c r="D12" s="613"/>
      <c r="E12" s="614"/>
      <c r="F12" s="387"/>
      <c r="G12" s="298" t="s">
        <v>23</v>
      </c>
    </row>
    <row r="13" spans="1:8">
      <c r="A13" s="15"/>
      <c r="B13" s="16"/>
      <c r="C13" s="615"/>
      <c r="D13" s="616"/>
      <c r="E13" s="617"/>
      <c r="F13" s="388"/>
    </row>
    <row r="14" spans="1:8">
      <c r="A14" s="16"/>
      <c r="B14" s="15"/>
      <c r="C14" s="618"/>
      <c r="D14" s="619"/>
      <c r="E14" s="620"/>
      <c r="F14" s="388"/>
    </row>
    <row r="15" spans="1:8">
      <c r="A15" s="16"/>
      <c r="B15" s="389"/>
      <c r="C15" s="618"/>
      <c r="D15" s="619"/>
      <c r="E15" s="620"/>
      <c r="F15" s="388"/>
      <c r="H15" s="31"/>
    </row>
    <row r="16" spans="1:8">
      <c r="A16" s="16"/>
      <c r="B16" s="52"/>
      <c r="C16" s="618"/>
      <c r="D16" s="619"/>
      <c r="E16" s="620"/>
      <c r="F16" s="388"/>
      <c r="H16" s="390"/>
    </row>
    <row r="17" spans="1:10">
      <c r="A17" s="16"/>
      <c r="B17" s="52"/>
      <c r="C17" s="618"/>
      <c r="D17" s="619"/>
      <c r="E17" s="620"/>
      <c r="F17" s="388"/>
      <c r="H17" s="31"/>
    </row>
    <row r="18" spans="1:10">
      <c r="A18" s="16"/>
      <c r="B18" s="52"/>
      <c r="C18" s="621"/>
      <c r="D18" s="622"/>
      <c r="E18" s="623"/>
      <c r="F18" s="388"/>
      <c r="H18" s="31"/>
    </row>
    <row r="19" spans="1:10" s="392" customFormat="1">
      <c r="A19" s="391"/>
      <c r="B19" s="280" t="s">
        <v>69</v>
      </c>
      <c r="C19" s="624"/>
      <c r="D19" s="625"/>
      <c r="E19" s="626"/>
      <c r="F19" s="391"/>
    </row>
    <row r="20" spans="1:10" s="394" customFormat="1">
      <c r="A20" s="393"/>
      <c r="B20" s="282" t="s">
        <v>68</v>
      </c>
      <c r="C20" s="627"/>
      <c r="D20" s="628"/>
      <c r="E20" s="629"/>
      <c r="F20" s="393"/>
      <c r="H20" s="395"/>
      <c r="J20" s="396"/>
    </row>
    <row r="21" spans="1:10">
      <c r="A21" s="68" t="s">
        <v>25</v>
      </c>
      <c r="B21" s="281" t="s">
        <v>29</v>
      </c>
      <c r="C21" s="606"/>
      <c r="D21" s="607"/>
      <c r="E21" s="608"/>
      <c r="F21" s="397"/>
      <c r="I21" s="398"/>
      <c r="J21" s="398"/>
    </row>
    <row r="22" spans="1:10">
      <c r="A22" s="399"/>
      <c r="B22" s="400" t="s">
        <v>8</v>
      </c>
      <c r="C22" s="603"/>
      <c r="D22" s="604"/>
      <c r="E22" s="605"/>
      <c r="F22" s="400"/>
      <c r="G22" s="401"/>
      <c r="H22" s="31"/>
      <c r="I22" s="31"/>
      <c r="J22" s="402"/>
    </row>
    <row r="23" spans="1:10" ht="21.75" customHeight="1">
      <c r="A23" s="403"/>
      <c r="B23" s="404"/>
      <c r="C23" s="31"/>
      <c r="D23" s="404"/>
      <c r="E23" s="404"/>
      <c r="F23" s="404"/>
      <c r="G23" s="31"/>
      <c r="H23" s="31"/>
      <c r="J23" s="402"/>
    </row>
    <row r="24" spans="1:10" ht="28.5" customHeight="1">
      <c r="I24" s="31"/>
      <c r="J24" s="398"/>
    </row>
    <row r="25" spans="1:10" s="376" customFormat="1" ht="18.75">
      <c r="A25" s="405"/>
      <c r="B25" s="405" t="s">
        <v>8</v>
      </c>
      <c r="C25" s="405"/>
      <c r="D25" s="405"/>
      <c r="E25" s="405"/>
      <c r="F25" s="405"/>
    </row>
    <row r="26" spans="1:10" s="376" customFormat="1">
      <c r="A26" s="403" t="s">
        <v>49</v>
      </c>
      <c r="B26" s="406" t="str">
        <f>หน้าปก!A15</f>
        <v>ฝ่ายออกแบบและควบคุมงานก่อสร้าง</v>
      </c>
      <c r="C26" s="376" t="s">
        <v>50</v>
      </c>
      <c r="H26" s="407"/>
      <c r="I26" s="408"/>
      <c r="J26" s="408"/>
    </row>
    <row r="27" spans="1:10" s="376" customFormat="1" ht="18.75">
      <c r="B27" s="406"/>
      <c r="H27" s="409"/>
      <c r="I27" s="408"/>
      <c r="J27" s="408"/>
    </row>
    <row r="28" spans="1:10" s="376" customFormat="1" ht="18.75">
      <c r="H28" s="409"/>
    </row>
    <row r="29" spans="1:10" s="376" customFormat="1" ht="18.75">
      <c r="H29" s="410"/>
      <c r="I29" s="406"/>
    </row>
    <row r="30" spans="1:10" s="376" customFormat="1" ht="18.75">
      <c r="B30" s="406"/>
      <c r="H30" s="411"/>
    </row>
    <row r="31" spans="1:10" s="376" customFormat="1" ht="22.5" customHeight="1">
      <c r="B31" s="406"/>
      <c r="H31" s="410"/>
    </row>
    <row r="32" spans="1:10" s="376" customFormat="1" ht="18.75">
      <c r="H32" s="412"/>
    </row>
    <row r="33" spans="1:10" s="376" customFormat="1" ht="18.75">
      <c r="H33" s="413"/>
    </row>
    <row r="34" spans="1:10" s="376" customFormat="1" ht="18.75">
      <c r="B34" s="406"/>
      <c r="H34" s="408"/>
      <c r="I34" s="408"/>
    </row>
    <row r="35" spans="1:10">
      <c r="A35" s="376"/>
      <c r="B35" s="406"/>
      <c r="C35" s="376"/>
      <c r="D35" s="376"/>
      <c r="E35" s="376"/>
      <c r="F35" s="376"/>
      <c r="H35" s="398"/>
    </row>
    <row r="36" spans="1:10">
      <c r="H36" s="31"/>
      <c r="I36" s="398"/>
      <c r="J36" s="31"/>
    </row>
    <row r="37" spans="1:10">
      <c r="B37" s="602" t="s">
        <v>8</v>
      </c>
      <c r="C37" s="602"/>
      <c r="D37" s="602"/>
      <c r="I37" s="31"/>
    </row>
    <row r="38" spans="1:10">
      <c r="B38" s="602" t="s">
        <v>8</v>
      </c>
      <c r="C38" s="602"/>
      <c r="D38" s="602"/>
    </row>
    <row r="39" spans="1:10">
      <c r="B39" s="602" t="s">
        <v>8</v>
      </c>
      <c r="C39" s="602"/>
      <c r="D39" s="602"/>
    </row>
    <row r="40" spans="1:10">
      <c r="B40" s="602" t="s">
        <v>8</v>
      </c>
      <c r="C40" s="602"/>
      <c r="D40" s="602"/>
    </row>
    <row r="41" spans="1:10">
      <c r="A41" s="414"/>
      <c r="B41" s="602" t="s">
        <v>8</v>
      </c>
      <c r="C41" s="630"/>
      <c r="D41" s="630"/>
      <c r="E41" s="414"/>
      <c r="F41" s="414"/>
    </row>
    <row r="42" spans="1:10">
      <c r="A42" s="414"/>
      <c r="B42" s="602" t="s">
        <v>8</v>
      </c>
      <c r="C42" s="602"/>
      <c r="D42" s="602"/>
      <c r="E42" s="414"/>
      <c r="F42" s="414"/>
    </row>
    <row r="43" spans="1:10">
      <c r="A43" s="414"/>
      <c r="B43" s="602" t="s">
        <v>8</v>
      </c>
      <c r="C43" s="602"/>
      <c r="D43" s="602"/>
      <c r="E43" s="414"/>
      <c r="F43" s="414"/>
    </row>
    <row r="44" spans="1:10">
      <c r="A44" s="414"/>
      <c r="B44" s="414"/>
      <c r="C44" s="414"/>
      <c r="D44" s="414"/>
      <c r="E44" s="414"/>
      <c r="F44" s="414"/>
    </row>
    <row r="45" spans="1:10">
      <c r="A45" s="414"/>
      <c r="B45" s="414"/>
      <c r="C45" s="414"/>
      <c r="D45" s="414"/>
      <c r="E45" s="414"/>
      <c r="F45" s="414"/>
    </row>
  </sheetData>
  <mergeCells count="19">
    <mergeCell ref="C20:E20"/>
    <mergeCell ref="B40:D40"/>
    <mergeCell ref="B41:D41"/>
    <mergeCell ref="B42:D42"/>
    <mergeCell ref="C22:E22"/>
    <mergeCell ref="C21:E21"/>
    <mergeCell ref="B43:D43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B37:D37"/>
    <mergeCell ref="B38:D38"/>
    <mergeCell ref="B39:D39"/>
  </mergeCells>
  <pageMargins left="0.70866141732283472" right="0.70866141732283472" top="0.74803149606299213" bottom="0.74803149606299213" header="0.31496062992125984" footer="0.31496062992125984"/>
  <pageSetup paperSize="9" scale="84" orientation="portrait" horizontalDpi="360" verticalDpi="360" r:id="rId1"/>
  <headerFooter>
    <oddFooter>หน้าที่ &amp;P จาก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2" tint="-0.249977111117893"/>
  </sheetPr>
  <dimension ref="A1:J45"/>
  <sheetViews>
    <sheetView view="pageBreakPreview" topLeftCell="A7" zoomScale="110" zoomScaleNormal="100" zoomScaleSheetLayoutView="110" workbookViewId="0">
      <selection activeCell="H18" sqref="H18"/>
    </sheetView>
  </sheetViews>
  <sheetFormatPr defaultRowHeight="21.75"/>
  <cols>
    <col min="1" max="1" width="7.7109375" style="298" customWidth="1"/>
    <col min="2" max="2" width="31" style="298" customWidth="1"/>
    <col min="3" max="3" width="16.7109375" style="298" customWidth="1"/>
    <col min="4" max="4" width="9.7109375" style="298" customWidth="1"/>
    <col min="5" max="5" width="17.140625" style="298" customWidth="1"/>
    <col min="6" max="6" width="12.5703125" style="298" customWidth="1"/>
    <col min="7" max="7" width="10.28515625" style="298" bestFit="1" customWidth="1"/>
    <col min="8" max="8" width="16.42578125" style="298" customWidth="1"/>
    <col min="9" max="9" width="16.28515625" style="298" customWidth="1"/>
    <col min="10" max="10" width="14.85546875" style="298" bestFit="1" customWidth="1"/>
    <col min="11" max="16384" width="9.140625" style="298"/>
  </cols>
  <sheetData>
    <row r="1" spans="1:8">
      <c r="A1" s="8" t="s">
        <v>17</v>
      </c>
      <c r="B1" s="8"/>
      <c r="C1" s="8"/>
      <c r="D1" s="8"/>
      <c r="E1" s="8"/>
      <c r="F1" s="8"/>
    </row>
    <row r="2" spans="1:8" s="376" customFormat="1" ht="24">
      <c r="A2" s="374"/>
      <c r="B2" s="375"/>
      <c r="C2" s="9"/>
      <c r="D2" s="375"/>
      <c r="E2" s="375"/>
      <c r="F2" s="375"/>
    </row>
    <row r="3" spans="1:8" s="379" customFormat="1" ht="17.25">
      <c r="A3" s="377" t="s">
        <v>18</v>
      </c>
      <c r="B3" s="378" t="s">
        <v>40</v>
      </c>
      <c r="C3" s="378" t="str">
        <f>หน้าปก!A10</f>
        <v>ปรับปรุงห้องพักเพื่อการเรียนรู้หอพักชาย 2</v>
      </c>
      <c r="D3" s="378"/>
      <c r="E3" s="378"/>
      <c r="F3" s="378"/>
    </row>
    <row r="4" spans="1:8" s="379" customFormat="1" ht="17.25">
      <c r="A4" s="377" t="s">
        <v>18</v>
      </c>
      <c r="B4" s="378" t="s">
        <v>41</v>
      </c>
      <c r="C4" s="378" t="str">
        <f>'sum6'!C4</f>
        <v>มหาวิทยาลัยราชภัฏอุดรธานี</v>
      </c>
      <c r="D4" s="378"/>
      <c r="E4" s="378"/>
      <c r="F4" s="378"/>
    </row>
    <row r="5" spans="1:8" s="379" customFormat="1" ht="17.25">
      <c r="A5" s="377" t="s">
        <v>18</v>
      </c>
      <c r="B5" s="378" t="s">
        <v>42</v>
      </c>
      <c r="C5" s="378" t="str">
        <f>หน้าปก!A11</f>
        <v>มหาวิทยาลัยราชภัฏอุดรธานี (พื้นที่การศึกษาสามพร้าว)</v>
      </c>
      <c r="D5" s="378"/>
      <c r="E5" s="378"/>
      <c r="F5" s="378"/>
    </row>
    <row r="6" spans="1:8" s="379" customFormat="1" ht="17.25">
      <c r="A6" s="377" t="s">
        <v>18</v>
      </c>
      <c r="B6" s="378" t="s">
        <v>43</v>
      </c>
      <c r="C6" s="378" t="str">
        <f>หน้าปก!A15</f>
        <v>ฝ่ายออกแบบและควบคุมงานก่อสร้าง</v>
      </c>
      <c r="D6" s="378"/>
      <c r="E6" s="378"/>
      <c r="F6" s="378"/>
    </row>
    <row r="7" spans="1:8" s="379" customFormat="1" ht="17.25">
      <c r="A7" s="377"/>
      <c r="B7" s="378"/>
      <c r="C7" s="378"/>
      <c r="D7" s="378"/>
      <c r="E7" s="378"/>
      <c r="F7" s="378"/>
    </row>
    <row r="8" spans="1:8" s="379" customFormat="1" ht="17.25">
      <c r="A8" s="377" t="s">
        <v>18</v>
      </c>
      <c r="B8" s="379" t="s">
        <v>19</v>
      </c>
      <c r="C8" s="379" t="s">
        <v>20</v>
      </c>
      <c r="D8" s="378" t="s">
        <v>44</v>
      </c>
      <c r="E8" s="380"/>
      <c r="F8" s="379" t="s">
        <v>28</v>
      </c>
    </row>
    <row r="9" spans="1:8" s="379" customFormat="1" ht="17.25">
      <c r="A9" s="377" t="s">
        <v>18</v>
      </c>
      <c r="B9" s="381" t="s">
        <v>48</v>
      </c>
      <c r="C9" s="382" t="str">
        <f>หน้าปก!A16</f>
        <v>(วันที่)</v>
      </c>
      <c r="D9" s="378"/>
      <c r="E9" s="378"/>
    </row>
    <row r="10" spans="1:8" s="379" customFormat="1" ht="17.25">
      <c r="A10" s="383"/>
      <c r="B10" s="384"/>
      <c r="C10" s="384"/>
      <c r="D10" s="384"/>
      <c r="E10" s="384"/>
      <c r="F10" s="385"/>
    </row>
    <row r="11" spans="1:8" ht="37.5" customHeight="1">
      <c r="A11" s="10" t="s">
        <v>0</v>
      </c>
      <c r="B11" s="11" t="s">
        <v>1</v>
      </c>
      <c r="C11" s="12" t="s">
        <v>65</v>
      </c>
      <c r="D11" s="13" t="s">
        <v>21</v>
      </c>
      <c r="E11" s="11" t="s">
        <v>66</v>
      </c>
      <c r="F11" s="11" t="s">
        <v>4</v>
      </c>
    </row>
    <row r="12" spans="1:8">
      <c r="A12" s="14">
        <v>1</v>
      </c>
      <c r="B12" s="49" t="s">
        <v>22</v>
      </c>
      <c r="C12" s="50"/>
      <c r="D12" s="51"/>
      <c r="E12" s="289"/>
      <c r="F12" s="387"/>
      <c r="G12" s="298" t="s">
        <v>23</v>
      </c>
    </row>
    <row r="13" spans="1:8">
      <c r="A13" s="15">
        <v>2</v>
      </c>
      <c r="B13" s="52" t="s">
        <v>356</v>
      </c>
      <c r="C13" s="53"/>
      <c r="D13" s="54"/>
      <c r="E13" s="55"/>
      <c r="F13" s="388"/>
    </row>
    <row r="14" spans="1:8">
      <c r="A14" s="16"/>
      <c r="B14" s="15" t="s">
        <v>24</v>
      </c>
      <c r="C14" s="16"/>
      <c r="D14" s="16"/>
      <c r="E14" s="16"/>
      <c r="F14" s="388"/>
    </row>
    <row r="15" spans="1:8">
      <c r="A15" s="16"/>
      <c r="B15" s="389" t="s">
        <v>354</v>
      </c>
      <c r="C15" s="16"/>
      <c r="D15" s="16"/>
      <c r="E15" s="16"/>
      <c r="F15" s="388"/>
      <c r="H15" s="31"/>
    </row>
    <row r="16" spans="1:8">
      <c r="A16" s="16"/>
      <c r="B16" s="52" t="s">
        <v>33</v>
      </c>
      <c r="C16" s="16"/>
      <c r="D16" s="16"/>
      <c r="E16" s="16"/>
      <c r="F16" s="388"/>
      <c r="H16" s="390"/>
    </row>
    <row r="17" spans="1:10">
      <c r="A17" s="16"/>
      <c r="B17" s="52" t="s">
        <v>355</v>
      </c>
      <c r="C17" s="16"/>
      <c r="D17" s="16"/>
      <c r="E17" s="16"/>
      <c r="F17" s="388"/>
      <c r="H17" s="31"/>
    </row>
    <row r="18" spans="1:10">
      <c r="A18" s="16"/>
      <c r="B18" s="52" t="s">
        <v>34</v>
      </c>
      <c r="C18" s="16"/>
      <c r="D18" s="16"/>
      <c r="E18" s="16"/>
      <c r="F18" s="388"/>
      <c r="H18" s="31"/>
    </row>
    <row r="19" spans="1:10" s="392" customFormat="1">
      <c r="A19" s="73"/>
      <c r="B19" s="74" t="s">
        <v>26</v>
      </c>
      <c r="C19" s="75"/>
      <c r="D19" s="415"/>
      <c r="E19" s="290"/>
      <c r="F19" s="416"/>
    </row>
    <row r="20" spans="1:10" s="421" customFormat="1">
      <c r="A20" s="417" t="s">
        <v>8</v>
      </c>
      <c r="B20" s="76" t="s">
        <v>68</v>
      </c>
      <c r="C20" s="418"/>
      <c r="D20" s="419"/>
      <c r="E20" s="291"/>
      <c r="F20" s="420"/>
      <c r="H20" s="422"/>
      <c r="J20" s="423"/>
    </row>
    <row r="21" spans="1:10">
      <c r="A21" s="72" t="s">
        <v>25</v>
      </c>
      <c r="B21" s="67" t="s">
        <v>353</v>
      </c>
      <c r="C21" s="424"/>
      <c r="D21" s="425"/>
      <c r="E21" s="274"/>
      <c r="F21" s="426"/>
      <c r="I21" s="398"/>
      <c r="J21" s="398"/>
    </row>
    <row r="22" spans="1:10">
      <c r="A22" s="403" t="s">
        <v>18</v>
      </c>
      <c r="B22" s="404" t="s">
        <v>35</v>
      </c>
      <c r="C22" s="401">
        <v>204</v>
      </c>
      <c r="D22" s="404" t="s">
        <v>36</v>
      </c>
      <c r="E22" s="404"/>
      <c r="F22" s="404"/>
      <c r="G22" s="401"/>
      <c r="H22" s="31"/>
      <c r="I22" s="31"/>
      <c r="J22" s="402"/>
    </row>
    <row r="23" spans="1:10" ht="21.75" customHeight="1">
      <c r="A23" s="403" t="s">
        <v>18</v>
      </c>
      <c r="B23" s="404" t="s">
        <v>37</v>
      </c>
      <c r="C23" s="427">
        <f>E21/C22</f>
        <v>0</v>
      </c>
      <c r="D23" s="404" t="s">
        <v>38</v>
      </c>
      <c r="E23" s="404"/>
      <c r="F23" s="404"/>
      <c r="G23" s="31"/>
      <c r="H23" s="31"/>
      <c r="J23" s="402"/>
    </row>
    <row r="24" spans="1:10" ht="28.5" customHeight="1">
      <c r="I24" s="31"/>
      <c r="J24" s="398"/>
    </row>
    <row r="25" spans="1:10" s="376" customFormat="1" ht="18.75">
      <c r="A25" s="405"/>
      <c r="B25" s="405"/>
      <c r="C25" s="405"/>
      <c r="D25" s="405"/>
      <c r="E25" s="405"/>
      <c r="F25" s="405"/>
    </row>
    <row r="26" spans="1:10" s="376" customFormat="1">
      <c r="A26" s="403" t="s">
        <v>49</v>
      </c>
      <c r="B26" s="406" t="str">
        <f>หน้าปก!A15</f>
        <v>ฝ่ายออกแบบและควบคุมงานก่อสร้าง</v>
      </c>
      <c r="C26" s="376" t="s">
        <v>50</v>
      </c>
      <c r="H26" s="407"/>
      <c r="I26" s="408"/>
      <c r="J26" s="408"/>
    </row>
    <row r="27" spans="1:10" s="376" customFormat="1" ht="18.75">
      <c r="B27" s="406"/>
      <c r="H27" s="409"/>
      <c r="I27" s="408"/>
      <c r="J27" s="408"/>
    </row>
    <row r="28" spans="1:10" s="376" customFormat="1" ht="18.75">
      <c r="H28" s="409"/>
    </row>
    <row r="29" spans="1:10" s="376" customFormat="1" ht="18.75">
      <c r="H29" s="410"/>
      <c r="I29" s="406"/>
    </row>
    <row r="30" spans="1:10" s="376" customFormat="1" ht="18.75">
      <c r="B30" s="406"/>
      <c r="H30" s="411"/>
    </row>
    <row r="31" spans="1:10" s="376" customFormat="1" ht="22.5" customHeight="1">
      <c r="B31" s="406"/>
      <c r="H31" s="410"/>
    </row>
    <row r="32" spans="1:10" s="376" customFormat="1" ht="18.75">
      <c r="H32" s="412"/>
    </row>
    <row r="33" spans="1:10" s="376" customFormat="1" ht="18.75">
      <c r="H33" s="413"/>
    </row>
    <row r="34" spans="1:10" s="376" customFormat="1" ht="18.75">
      <c r="B34" s="406"/>
      <c r="H34" s="408"/>
      <c r="I34" s="408"/>
    </row>
    <row r="35" spans="1:10">
      <c r="A35" s="376"/>
      <c r="B35" s="406"/>
      <c r="C35" s="376"/>
      <c r="D35" s="376"/>
      <c r="E35" s="376"/>
      <c r="F35" s="376"/>
      <c r="H35" s="398"/>
    </row>
    <row r="36" spans="1:10">
      <c r="H36" s="31"/>
      <c r="I36" s="398"/>
      <c r="J36" s="31"/>
    </row>
    <row r="37" spans="1:10">
      <c r="B37" s="602" t="s">
        <v>8</v>
      </c>
      <c r="C37" s="602"/>
      <c r="D37" s="602"/>
      <c r="I37" s="31"/>
    </row>
    <row r="38" spans="1:10">
      <c r="B38" s="602" t="s">
        <v>8</v>
      </c>
      <c r="C38" s="602"/>
      <c r="D38" s="602"/>
    </row>
    <row r="39" spans="1:10">
      <c r="B39" s="602" t="s">
        <v>8</v>
      </c>
      <c r="C39" s="602"/>
      <c r="D39" s="602"/>
    </row>
    <row r="40" spans="1:10">
      <c r="B40" s="602" t="s">
        <v>8</v>
      </c>
      <c r="C40" s="602"/>
      <c r="D40" s="602"/>
    </row>
    <row r="41" spans="1:10">
      <c r="A41" s="414"/>
      <c r="B41" s="602" t="s">
        <v>8</v>
      </c>
      <c r="C41" s="630"/>
      <c r="D41" s="630"/>
      <c r="E41" s="414"/>
      <c r="F41" s="414"/>
    </row>
    <row r="42" spans="1:10">
      <c r="A42" s="414"/>
      <c r="B42" s="602" t="s">
        <v>8</v>
      </c>
      <c r="C42" s="602"/>
      <c r="D42" s="602"/>
      <c r="E42" s="414"/>
      <c r="F42" s="414"/>
    </row>
    <row r="43" spans="1:10">
      <c r="A43" s="414"/>
      <c r="B43" s="602" t="s">
        <v>8</v>
      </c>
      <c r="C43" s="602"/>
      <c r="D43" s="602"/>
      <c r="E43" s="414"/>
      <c r="F43" s="414"/>
    </row>
    <row r="44" spans="1:10">
      <c r="A44" s="414"/>
      <c r="B44" s="414"/>
      <c r="C44" s="414"/>
      <c r="D44" s="414"/>
      <c r="E44" s="414"/>
      <c r="F44" s="414"/>
    </row>
    <row r="45" spans="1:10">
      <c r="A45" s="414"/>
      <c r="B45" s="414"/>
      <c r="C45" s="414"/>
      <c r="D45" s="414"/>
      <c r="E45" s="414"/>
      <c r="F45" s="414"/>
    </row>
  </sheetData>
  <mergeCells count="7">
    <mergeCell ref="B42:D42"/>
    <mergeCell ref="B43:D43"/>
    <mergeCell ref="B37:D37"/>
    <mergeCell ref="B38:D38"/>
    <mergeCell ref="B39:D39"/>
    <mergeCell ref="B40:D40"/>
    <mergeCell ref="B41:D41"/>
  </mergeCells>
  <pageMargins left="0.70866141732283472" right="0.70866141732283472" top="0.74803149606299213" bottom="0.74803149606299213" header="0.31496062992125984" footer="0.31496062992125984"/>
  <pageSetup paperSize="9" scale="99" orientation="portrait" horizontalDpi="360" verticalDpi="360" r:id="rId1"/>
  <headerFooter>
    <oddFooter>หน้าที่ &amp;P จาก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9.9978637043366805E-2"/>
  </sheetPr>
  <dimension ref="A1:O29"/>
  <sheetViews>
    <sheetView view="pageBreakPreview" topLeftCell="A16" zoomScaleNormal="100" zoomScaleSheetLayoutView="100" workbookViewId="0">
      <selection activeCell="L25" sqref="L25"/>
    </sheetView>
  </sheetViews>
  <sheetFormatPr defaultRowHeight="21.75" customHeight="1"/>
  <cols>
    <col min="1" max="1" width="7.28515625" style="298" customWidth="1"/>
    <col min="2" max="2" width="49" style="398" customWidth="1"/>
    <col min="3" max="3" width="8.85546875" style="398" customWidth="1"/>
    <col min="4" max="4" width="7.7109375" style="398" customWidth="1"/>
    <col min="5" max="5" width="12.140625" style="398" customWidth="1"/>
    <col min="6" max="6" width="14" style="398" customWidth="1"/>
    <col min="7" max="7" width="12.42578125" style="398" customWidth="1"/>
    <col min="8" max="8" width="14.5703125" style="398" customWidth="1"/>
    <col min="9" max="9" width="16.140625" style="398" customWidth="1"/>
    <col min="10" max="10" width="15.42578125" style="443" customWidth="1"/>
    <col min="11" max="11" width="12.42578125" style="298" bestFit="1" customWidth="1"/>
    <col min="12" max="12" width="16.7109375" style="298" customWidth="1"/>
    <col min="13" max="13" width="9.28515625" style="298" bestFit="1" customWidth="1"/>
    <col min="14" max="14" width="10" style="298" bestFit="1" customWidth="1"/>
    <col min="15" max="15" width="15" style="298" bestFit="1" customWidth="1"/>
    <col min="16" max="16384" width="9.140625" style="298"/>
  </cols>
  <sheetData>
    <row r="1" spans="1:15" ht="21.75" customHeight="1">
      <c r="A1" s="298" t="s">
        <v>45</v>
      </c>
      <c r="B1" s="299"/>
      <c r="C1" s="299" t="str">
        <f>หน้าปก!A10</f>
        <v>ปรับปรุงห้องพักเพื่อการเรียนรู้หอพักชาย 2</v>
      </c>
      <c r="D1" s="299"/>
      <c r="E1" s="299"/>
      <c r="F1" s="299"/>
      <c r="G1" s="299"/>
      <c r="H1" s="299"/>
      <c r="I1" s="299"/>
      <c r="J1" s="302" t="s">
        <v>16</v>
      </c>
    </row>
    <row r="2" spans="1:15" ht="21.75" customHeight="1">
      <c r="A2" s="298" t="s">
        <v>46</v>
      </c>
      <c r="B2" s="299"/>
      <c r="C2" s="299" t="str">
        <f>หน้าปก!A11</f>
        <v>มหาวิทยาลัยราชภัฏอุดรธานี (พื้นที่การศึกษาสามพร้าว)</v>
      </c>
      <c r="D2" s="299"/>
      <c r="E2" s="299"/>
      <c r="F2" s="299"/>
      <c r="G2" s="299"/>
      <c r="H2" s="299"/>
      <c r="I2" s="299"/>
      <c r="J2" s="302"/>
    </row>
    <row r="3" spans="1:15" ht="21.75" customHeight="1">
      <c r="A3" s="298" t="s">
        <v>47</v>
      </c>
      <c r="B3" s="304"/>
      <c r="C3" s="428" t="str">
        <f>หน้าปก!A15</f>
        <v>ฝ่ายออกแบบและควบคุมงานก่อสร้าง</v>
      </c>
      <c r="D3" s="304"/>
      <c r="E3" s="304"/>
      <c r="F3" s="304"/>
      <c r="G3" s="304"/>
      <c r="H3" s="304"/>
      <c r="I3" s="304" t="s">
        <v>48</v>
      </c>
      <c r="J3" s="429" t="str">
        <f>หน้าปก!A16</f>
        <v>(วันที่)</v>
      </c>
    </row>
    <row r="4" spans="1:15" ht="21.75" customHeight="1">
      <c r="A4" s="632" t="s">
        <v>0</v>
      </c>
      <c r="B4" s="634" t="s">
        <v>1</v>
      </c>
      <c r="C4" s="636" t="s">
        <v>2</v>
      </c>
      <c r="D4" s="636" t="s">
        <v>3</v>
      </c>
      <c r="E4" s="638" t="s">
        <v>62</v>
      </c>
      <c r="F4" s="638"/>
      <c r="G4" s="638" t="s">
        <v>63</v>
      </c>
      <c r="H4" s="638"/>
      <c r="I4" s="44" t="s">
        <v>64</v>
      </c>
      <c r="J4" s="614" t="s">
        <v>4</v>
      </c>
    </row>
    <row r="5" spans="1:15" ht="21.75" customHeight="1">
      <c r="A5" s="633"/>
      <c r="B5" s="635"/>
      <c r="C5" s="637"/>
      <c r="D5" s="637"/>
      <c r="E5" s="45" t="s">
        <v>5</v>
      </c>
      <c r="F5" s="45" t="s">
        <v>6</v>
      </c>
      <c r="G5" s="45" t="s">
        <v>5</v>
      </c>
      <c r="H5" s="45" t="s">
        <v>6</v>
      </c>
      <c r="I5" s="45" t="s">
        <v>7</v>
      </c>
      <c r="J5" s="631"/>
    </row>
    <row r="6" spans="1:15" s="17" customFormat="1" ht="21.75" customHeight="1">
      <c r="A6" s="388" t="s">
        <v>8</v>
      </c>
      <c r="B6" s="18" t="s">
        <v>32</v>
      </c>
      <c r="C6" s="21"/>
      <c r="D6" s="18"/>
      <c r="E6" s="21"/>
      <c r="F6" s="21"/>
      <c r="G6" s="21"/>
      <c r="H6" s="21"/>
      <c r="I6" s="21"/>
      <c r="J6" s="21"/>
      <c r="O6" s="398"/>
    </row>
    <row r="7" spans="1:15" ht="21.75" customHeight="1">
      <c r="A7" s="430">
        <v>1</v>
      </c>
      <c r="B7" s="21" t="str">
        <f>'boq1-AR'!B6</f>
        <v xml:space="preserve">  หมวดงานสถาปัตยกรรม</v>
      </c>
      <c r="C7" s="21"/>
      <c r="D7" s="18" t="s">
        <v>31</v>
      </c>
      <c r="E7" s="21"/>
      <c r="F7" s="21"/>
      <c r="G7" s="21"/>
      <c r="H7" s="21"/>
      <c r="I7" s="21"/>
      <c r="J7" s="21"/>
      <c r="L7" s="431"/>
      <c r="O7" s="398"/>
    </row>
    <row r="8" spans="1:15" ht="21.75" customHeight="1">
      <c r="A8" s="430">
        <v>2</v>
      </c>
      <c r="B8" s="21" t="s">
        <v>279</v>
      </c>
      <c r="C8" s="21"/>
      <c r="D8" s="18" t="s">
        <v>31</v>
      </c>
      <c r="E8" s="21"/>
      <c r="F8" s="21"/>
      <c r="G8" s="21"/>
      <c r="H8" s="21"/>
      <c r="I8" s="21"/>
      <c r="J8" s="21"/>
      <c r="L8" s="431"/>
      <c r="O8" s="398"/>
    </row>
    <row r="9" spans="1:15" ht="21.75" customHeight="1">
      <c r="A9" s="430">
        <v>3</v>
      </c>
      <c r="B9" s="432" t="str">
        <f>'boq3-EE'!B6</f>
        <v xml:space="preserve">  หมวดงานวิศวกรรมไฟฟ้า</v>
      </c>
      <c r="C9" s="21"/>
      <c r="D9" s="18" t="s">
        <v>31</v>
      </c>
      <c r="E9" s="432"/>
      <c r="F9" s="432"/>
      <c r="G9" s="432"/>
      <c r="H9" s="432"/>
      <c r="I9" s="432"/>
      <c r="J9" s="432"/>
      <c r="L9" s="433"/>
      <c r="O9" s="434"/>
    </row>
    <row r="10" spans="1:15" ht="21.75" customHeight="1">
      <c r="A10" s="430">
        <v>4</v>
      </c>
      <c r="B10" s="21" t="str">
        <f>'boq4-SN'!B6</f>
        <v xml:space="preserve">  หมวดงานวิศวกรรมสุขาภิบาล</v>
      </c>
      <c r="C10" s="21"/>
      <c r="D10" s="18" t="s">
        <v>31</v>
      </c>
      <c r="E10" s="21"/>
      <c r="F10" s="21"/>
      <c r="G10" s="21"/>
      <c r="H10" s="21"/>
      <c r="I10" s="21"/>
      <c r="J10" s="21"/>
      <c r="L10" s="431"/>
      <c r="O10" s="398"/>
    </row>
    <row r="11" spans="1:15" ht="21.75" customHeight="1">
      <c r="A11" s="430"/>
      <c r="B11" s="21"/>
      <c r="C11" s="21"/>
      <c r="D11" s="18"/>
      <c r="E11" s="21"/>
      <c r="F11" s="21"/>
      <c r="G11" s="21"/>
      <c r="H11" s="21"/>
      <c r="I11" s="21"/>
      <c r="J11" s="21"/>
      <c r="L11" s="431"/>
      <c r="O11" s="398"/>
    </row>
    <row r="12" spans="1:15" ht="21.75" customHeight="1">
      <c r="A12" s="430"/>
      <c r="B12" s="21"/>
      <c r="C12" s="21"/>
      <c r="D12" s="18"/>
      <c r="E12" s="21"/>
      <c r="F12" s="21"/>
      <c r="G12" s="21"/>
      <c r="H12" s="21"/>
      <c r="I12" s="21"/>
      <c r="J12" s="21"/>
      <c r="K12" s="31"/>
      <c r="L12" s="431"/>
      <c r="O12" s="398"/>
    </row>
    <row r="13" spans="1:15" ht="21.75" customHeight="1">
      <c r="A13" s="430"/>
      <c r="B13" s="432"/>
      <c r="C13" s="432"/>
      <c r="D13" s="18"/>
      <c r="E13" s="432"/>
      <c r="F13" s="432"/>
      <c r="G13" s="432"/>
      <c r="H13" s="432"/>
      <c r="I13" s="432"/>
      <c r="J13" s="432"/>
      <c r="L13" s="433"/>
      <c r="O13" s="435"/>
    </row>
    <row r="14" spans="1:15" ht="21.75" customHeight="1">
      <c r="A14" s="15"/>
      <c r="B14" s="432"/>
      <c r="C14" s="432"/>
      <c r="D14" s="436"/>
      <c r="E14" s="432"/>
      <c r="F14" s="432"/>
      <c r="G14" s="432"/>
      <c r="H14" s="432"/>
      <c r="I14" s="432"/>
      <c r="J14" s="432"/>
      <c r="L14" s="433"/>
      <c r="O14" s="435"/>
    </row>
    <row r="15" spans="1:15" s="65" customFormat="1" ht="21.75" customHeight="1">
      <c r="A15" s="32"/>
      <c r="B15" s="33" t="s">
        <v>27</v>
      </c>
      <c r="C15" s="34"/>
      <c r="D15" s="33"/>
      <c r="E15" s="34"/>
      <c r="F15" s="34"/>
      <c r="G15" s="34"/>
      <c r="H15" s="34"/>
      <c r="I15" s="35"/>
      <c r="J15" s="33" t="s">
        <v>9</v>
      </c>
      <c r="L15" s="66"/>
    </row>
    <row r="16" spans="1:15" s="42" customFormat="1" ht="21.75" customHeight="1">
      <c r="A16" s="39"/>
      <c r="B16" s="40" t="s">
        <v>51</v>
      </c>
      <c r="C16" s="47"/>
      <c r="D16" s="40"/>
      <c r="E16" s="41"/>
      <c r="F16" s="41"/>
      <c r="G16" s="41"/>
      <c r="H16" s="41"/>
      <c r="I16" s="286"/>
      <c r="J16" s="40" t="s">
        <v>9</v>
      </c>
      <c r="L16" s="43"/>
    </row>
    <row r="17" spans="1:15" ht="21.75" customHeight="1">
      <c r="A17" s="430"/>
      <c r="B17" s="18" t="s">
        <v>61</v>
      </c>
      <c r="C17" s="21"/>
      <c r="D17" s="437"/>
      <c r="E17" s="21"/>
      <c r="F17" s="21"/>
      <c r="G17" s="21"/>
      <c r="H17" s="21"/>
      <c r="I17" s="21"/>
      <c r="J17" s="21"/>
      <c r="L17" s="431"/>
      <c r="O17" s="438"/>
    </row>
    <row r="18" spans="1:15" ht="21.75" customHeight="1">
      <c r="A18" s="15"/>
      <c r="B18" s="21"/>
      <c r="C18" s="21"/>
      <c r="D18" s="437"/>
      <c r="E18" s="21"/>
      <c r="F18" s="21"/>
      <c r="G18" s="21"/>
      <c r="H18" s="21"/>
      <c r="I18" s="21"/>
      <c r="J18" s="21"/>
      <c r="L18" s="431"/>
      <c r="O18" s="438"/>
    </row>
    <row r="19" spans="1:15" ht="21.75" customHeight="1">
      <c r="A19" s="15"/>
      <c r="B19" s="21"/>
      <c r="C19" s="21"/>
      <c r="D19" s="18"/>
      <c r="E19" s="21"/>
      <c r="F19" s="21"/>
      <c r="G19" s="21"/>
      <c r="H19" s="21"/>
      <c r="I19" s="21"/>
      <c r="J19" s="21"/>
      <c r="L19" s="439"/>
      <c r="O19" s="438"/>
    </row>
    <row r="20" spans="1:15" ht="21.75" customHeight="1">
      <c r="A20" s="15"/>
      <c r="B20" s="21"/>
      <c r="C20" s="21"/>
      <c r="D20" s="18"/>
      <c r="E20" s="21"/>
      <c r="F20" s="21"/>
      <c r="G20" s="21"/>
      <c r="H20" s="21"/>
      <c r="I20" s="21"/>
      <c r="J20" s="21"/>
      <c r="K20" s="31"/>
      <c r="L20" s="431"/>
      <c r="O20" s="438"/>
    </row>
    <row r="21" spans="1:15" s="17" customFormat="1" ht="21.75" customHeight="1">
      <c r="A21" s="32"/>
      <c r="B21" s="33" t="s">
        <v>30</v>
      </c>
      <c r="C21" s="34"/>
      <c r="D21" s="33"/>
      <c r="E21" s="34"/>
      <c r="F21" s="34"/>
      <c r="G21" s="34"/>
      <c r="H21" s="34"/>
      <c r="I21" s="35"/>
      <c r="J21" s="33" t="s">
        <v>9</v>
      </c>
      <c r="L21" s="19"/>
    </row>
    <row r="22" spans="1:15" s="61" customFormat="1" ht="21.75" customHeight="1">
      <c r="A22" s="56"/>
      <c r="B22" s="57" t="s">
        <v>357</v>
      </c>
      <c r="C22" s="58"/>
      <c r="D22" s="57"/>
      <c r="E22" s="59"/>
      <c r="F22" s="59"/>
      <c r="G22" s="59"/>
      <c r="H22" s="59"/>
      <c r="I22" s="60"/>
      <c r="J22" s="57" t="s">
        <v>9</v>
      </c>
      <c r="L22" s="62"/>
    </row>
    <row r="23" spans="1:15" s="17" customFormat="1" ht="21.75" customHeight="1" thickBot="1">
      <c r="A23" s="77"/>
      <c r="B23" s="78" t="s">
        <v>10</v>
      </c>
      <c r="C23" s="79"/>
      <c r="D23" s="78"/>
      <c r="E23" s="79"/>
      <c r="F23" s="79"/>
      <c r="G23" s="79"/>
      <c r="H23" s="79"/>
      <c r="I23" s="287"/>
      <c r="J23" s="78" t="s">
        <v>9</v>
      </c>
      <c r="K23" s="601">
        <f>I16+I22</f>
        <v>0</v>
      </c>
      <c r="L23" s="19"/>
    </row>
    <row r="24" spans="1:15" s="17" customFormat="1" ht="21.75" customHeight="1" thickTop="1">
      <c r="A24" s="16"/>
      <c r="B24" s="18"/>
      <c r="C24" s="21"/>
      <c r="D24" s="18"/>
      <c r="E24" s="21"/>
      <c r="F24" s="21"/>
      <c r="G24" s="21"/>
      <c r="H24" s="21"/>
      <c r="I24" s="440"/>
      <c r="J24" s="18"/>
      <c r="L24" s="19"/>
    </row>
    <row r="25" spans="1:15" s="63" customFormat="1" ht="21.75" customHeight="1">
      <c r="A25" s="69"/>
      <c r="B25" s="70"/>
      <c r="C25" s="71"/>
      <c r="D25" s="70"/>
      <c r="E25" s="71"/>
      <c r="F25" s="71"/>
      <c r="G25" s="71"/>
      <c r="H25" s="71"/>
      <c r="I25" s="80"/>
      <c r="J25" s="70"/>
      <c r="L25" s="64"/>
    </row>
    <row r="26" spans="1:15" s="17" customFormat="1" ht="21.75" customHeight="1" thickBot="1">
      <c r="A26" s="81"/>
      <c r="B26" s="83" t="s">
        <v>29</v>
      </c>
      <c r="C26" s="82"/>
      <c r="D26" s="83"/>
      <c r="E26" s="82"/>
      <c r="F26" s="82"/>
      <c r="G26" s="82"/>
      <c r="H26" s="82"/>
      <c r="I26" s="288"/>
      <c r="J26" s="83" t="s">
        <v>9</v>
      </c>
      <c r="L26" s="19"/>
    </row>
    <row r="27" spans="1:15" ht="21.75" customHeight="1" thickTop="1">
      <c r="B27" s="441"/>
      <c r="C27" s="441"/>
      <c r="D27" s="441"/>
      <c r="J27" s="442"/>
    </row>
    <row r="28" spans="1:15" ht="21.75" customHeight="1">
      <c r="E28" s="398" t="s">
        <v>8</v>
      </c>
    </row>
    <row r="29" spans="1:15" ht="21.75" customHeight="1">
      <c r="B29" s="398" t="s">
        <v>8</v>
      </c>
    </row>
  </sheetData>
  <mergeCells count="7">
    <mergeCell ref="J4:J5"/>
    <mergeCell ref="A4:A5"/>
    <mergeCell ref="B4:B5"/>
    <mergeCell ref="C4:C5"/>
    <mergeCell ref="D4:D5"/>
    <mergeCell ref="E4:F4"/>
    <mergeCell ref="G4:H4"/>
  </mergeCells>
  <printOptions horizontalCentered="1"/>
  <pageMargins left="0.55118110236220474" right="0.23622047244094491" top="0.35433070866141736" bottom="0.62992125984251968" header="0.27559055118110237" footer="0.35433070866141736"/>
  <pageSetup paperSize="9" scale="95" orientation="landscape" horizontalDpi="360" verticalDpi="360" r:id="rId1"/>
  <headerFooter alignWithMargins="0">
    <oddFooter>หน้าที่ &amp;P จาก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/>
  </sheetPr>
  <dimension ref="A1:X109"/>
  <sheetViews>
    <sheetView view="pageBreakPreview" topLeftCell="A103" zoomScale="90" zoomScaleNormal="100" zoomScaleSheetLayoutView="90" workbookViewId="0">
      <selection activeCell="G17" sqref="G17"/>
    </sheetView>
  </sheetViews>
  <sheetFormatPr defaultRowHeight="21.75" customHeight="1"/>
  <cols>
    <col min="1" max="1" width="7.28515625" style="490" customWidth="1"/>
    <col min="2" max="2" width="50.7109375" style="398" customWidth="1"/>
    <col min="3" max="3" width="11.7109375" style="398" customWidth="1"/>
    <col min="4" max="4" width="7.7109375" style="398" customWidth="1"/>
    <col min="5" max="5" width="12.7109375" style="398" customWidth="1"/>
    <col min="6" max="6" width="15.7109375" style="398" customWidth="1"/>
    <col min="7" max="7" width="12.7109375" style="398" customWidth="1"/>
    <col min="8" max="8" width="15.7109375" style="398" customWidth="1"/>
    <col min="9" max="9" width="16.7109375" style="398" customWidth="1"/>
    <col min="10" max="10" width="12.7109375" style="443" customWidth="1"/>
    <col min="11" max="11" width="13.5703125" style="444" bestFit="1" customWidth="1"/>
    <col min="12" max="12" width="10" style="444" bestFit="1" customWidth="1"/>
    <col min="13" max="16384" width="9.140625" style="444"/>
  </cols>
  <sheetData>
    <row r="1" spans="1:10" s="298" customFormat="1" ht="21.75" customHeight="1">
      <c r="A1" s="298" t="s">
        <v>45</v>
      </c>
      <c r="B1" s="299"/>
      <c r="C1" s="299" t="str">
        <f>หน้าปก!A10</f>
        <v>ปรับปรุงห้องพักเพื่อการเรียนรู้หอพักชาย 2</v>
      </c>
      <c r="D1" s="299"/>
      <c r="E1" s="299"/>
      <c r="F1" s="299"/>
      <c r="G1" s="299"/>
      <c r="H1" s="299"/>
      <c r="I1" s="299"/>
      <c r="J1" s="302" t="s">
        <v>16</v>
      </c>
    </row>
    <row r="2" spans="1:10" s="298" customFormat="1" ht="21.75" customHeight="1">
      <c r="A2" s="298" t="s">
        <v>46</v>
      </c>
      <c r="B2" s="299"/>
      <c r="C2" s="299" t="str">
        <f>หน้าปก!A11</f>
        <v>มหาวิทยาลัยราชภัฏอุดรธานี (พื้นที่การศึกษาสามพร้าว)</v>
      </c>
      <c r="D2" s="299"/>
      <c r="E2" s="299"/>
      <c r="F2" s="299"/>
      <c r="G2" s="299"/>
      <c r="H2" s="299"/>
      <c r="I2" s="299"/>
      <c r="J2" s="302"/>
    </row>
    <row r="3" spans="1:10" s="298" customFormat="1" ht="21.75" customHeight="1">
      <c r="A3" s="298" t="s">
        <v>47</v>
      </c>
      <c r="B3" s="304"/>
      <c r="C3" s="428" t="str">
        <f>หน้าปก!A15</f>
        <v>ฝ่ายออกแบบและควบคุมงานก่อสร้าง</v>
      </c>
      <c r="D3" s="304"/>
      <c r="E3" s="304"/>
      <c r="F3" s="304"/>
      <c r="G3" s="304"/>
      <c r="H3" s="304"/>
      <c r="I3" s="304" t="s">
        <v>48</v>
      </c>
      <c r="J3" s="302" t="str">
        <f>หน้าปก!A16</f>
        <v>(วันที่)</v>
      </c>
    </row>
    <row r="4" spans="1:10" ht="21.75" customHeight="1">
      <c r="A4" s="632" t="s">
        <v>0</v>
      </c>
      <c r="B4" s="634" t="s">
        <v>1</v>
      </c>
      <c r="C4" s="634" t="s">
        <v>2</v>
      </c>
      <c r="D4" s="634" t="s">
        <v>3</v>
      </c>
      <c r="E4" s="639" t="s">
        <v>62</v>
      </c>
      <c r="F4" s="639"/>
      <c r="G4" s="639" t="s">
        <v>63</v>
      </c>
      <c r="H4" s="639"/>
      <c r="I4" s="333" t="s">
        <v>64</v>
      </c>
      <c r="J4" s="614" t="s">
        <v>4</v>
      </c>
    </row>
    <row r="5" spans="1:10" ht="21.75" customHeight="1">
      <c r="A5" s="633"/>
      <c r="B5" s="635"/>
      <c r="C5" s="635"/>
      <c r="D5" s="635"/>
      <c r="E5" s="334" t="s">
        <v>5</v>
      </c>
      <c r="F5" s="334" t="s">
        <v>6</v>
      </c>
      <c r="G5" s="334" t="s">
        <v>5</v>
      </c>
      <c r="H5" s="334" t="s">
        <v>6</v>
      </c>
      <c r="I5" s="334" t="s">
        <v>7</v>
      </c>
      <c r="J5" s="631"/>
    </row>
    <row r="6" spans="1:10" ht="21.75" customHeight="1">
      <c r="A6" s="30" t="s">
        <v>14</v>
      </c>
      <c r="B6" s="22" t="s">
        <v>13</v>
      </c>
      <c r="C6" s="342"/>
      <c r="D6" s="333"/>
      <c r="E6" s="342"/>
      <c r="F6" s="342"/>
      <c r="G6" s="342"/>
      <c r="H6" s="342"/>
      <c r="I6" s="342"/>
      <c r="J6" s="445"/>
    </row>
    <row r="7" spans="1:10" ht="21.75" customHeight="1">
      <c r="A7" s="253">
        <v>1.1000000000000001</v>
      </c>
      <c r="B7" s="251" t="str">
        <f>B25</f>
        <v>งานรื้อถอน</v>
      </c>
      <c r="C7" s="251"/>
      <c r="D7" s="335" t="s">
        <v>31</v>
      </c>
      <c r="E7" s="251"/>
      <c r="F7" s="251"/>
      <c r="G7" s="251"/>
      <c r="H7" s="251"/>
      <c r="I7" s="251"/>
      <c r="J7" s="446"/>
    </row>
    <row r="8" spans="1:10" ht="21.75" customHeight="1">
      <c r="A8" s="26">
        <v>1.2</v>
      </c>
      <c r="B8" s="84" t="s">
        <v>86</v>
      </c>
      <c r="C8" s="84"/>
      <c r="D8" s="336" t="s">
        <v>31</v>
      </c>
      <c r="E8" s="84"/>
      <c r="F8" s="84"/>
      <c r="G8" s="84"/>
      <c r="H8" s="84"/>
      <c r="I8" s="84"/>
      <c r="J8" s="447"/>
    </row>
    <row r="9" spans="1:10" ht="21.75" customHeight="1">
      <c r="A9" s="253">
        <v>1.3</v>
      </c>
      <c r="B9" s="251" t="s">
        <v>91</v>
      </c>
      <c r="C9" s="251"/>
      <c r="D9" s="335" t="s">
        <v>31</v>
      </c>
      <c r="E9" s="251"/>
      <c r="F9" s="251"/>
      <c r="G9" s="251"/>
      <c r="H9" s="251"/>
      <c r="I9" s="251"/>
      <c r="J9" s="446"/>
    </row>
    <row r="10" spans="1:10" ht="21.75" customHeight="1">
      <c r="A10" s="26">
        <v>1.4</v>
      </c>
      <c r="B10" s="84" t="s">
        <v>98</v>
      </c>
      <c r="C10" s="84"/>
      <c r="D10" s="336" t="s">
        <v>31</v>
      </c>
      <c r="E10" s="84"/>
      <c r="F10" s="84"/>
      <c r="G10" s="84"/>
      <c r="H10" s="84"/>
      <c r="I10" s="84"/>
      <c r="J10" s="447"/>
    </row>
    <row r="11" spans="1:10" ht="21.75" customHeight="1">
      <c r="A11" s="253">
        <v>1.5</v>
      </c>
      <c r="B11" s="251" t="s">
        <v>144</v>
      </c>
      <c r="C11" s="251"/>
      <c r="D11" s="335" t="s">
        <v>31</v>
      </c>
      <c r="E11" s="251"/>
      <c r="F11" s="251"/>
      <c r="G11" s="251"/>
      <c r="H11" s="251"/>
      <c r="I11" s="251"/>
      <c r="J11" s="446"/>
    </row>
    <row r="12" spans="1:10" ht="21.75" customHeight="1">
      <c r="A12" s="253">
        <v>1.6</v>
      </c>
      <c r="B12" s="251" t="s">
        <v>104</v>
      </c>
      <c r="C12" s="251"/>
      <c r="D12" s="335" t="s">
        <v>31</v>
      </c>
      <c r="E12" s="251"/>
      <c r="F12" s="251"/>
      <c r="G12" s="251"/>
      <c r="H12" s="251"/>
      <c r="I12" s="251"/>
      <c r="J12" s="446"/>
    </row>
    <row r="13" spans="1:10" ht="21.75" customHeight="1">
      <c r="A13" s="271">
        <v>1.7</v>
      </c>
      <c r="B13" s="269" t="s">
        <v>151</v>
      </c>
      <c r="C13" s="269"/>
      <c r="D13" s="343" t="s">
        <v>31</v>
      </c>
      <c r="E13" s="269"/>
      <c r="F13" s="269"/>
      <c r="G13" s="269"/>
      <c r="H13" s="269"/>
      <c r="I13" s="269"/>
      <c r="J13" s="448"/>
    </row>
    <row r="14" spans="1:10" ht="21.75" customHeight="1">
      <c r="A14" s="26">
        <v>1.8</v>
      </c>
      <c r="B14" s="84" t="s">
        <v>317</v>
      </c>
      <c r="C14" s="84"/>
      <c r="D14" s="336" t="s">
        <v>31</v>
      </c>
      <c r="E14" s="84"/>
      <c r="F14" s="84"/>
      <c r="G14" s="84"/>
      <c r="H14" s="84"/>
      <c r="I14" s="84"/>
      <c r="J14" s="447"/>
    </row>
    <row r="15" spans="1:10" ht="21.75" customHeight="1">
      <c r="A15" s="253"/>
      <c r="B15" s="251"/>
      <c r="C15" s="251"/>
      <c r="D15" s="335"/>
      <c r="E15" s="251"/>
      <c r="F15" s="251"/>
      <c r="G15" s="251"/>
      <c r="H15" s="251"/>
      <c r="I15" s="251"/>
      <c r="J15" s="446"/>
    </row>
    <row r="16" spans="1:10" ht="21.75" customHeight="1">
      <c r="A16" s="26"/>
      <c r="B16" s="84"/>
      <c r="C16" s="84"/>
      <c r="D16" s="336"/>
      <c r="E16" s="84"/>
      <c r="F16" s="84"/>
      <c r="G16" s="84"/>
      <c r="H16" s="84"/>
      <c r="I16" s="84"/>
      <c r="J16" s="447"/>
    </row>
    <row r="17" spans="1:11" ht="21.75" customHeight="1">
      <c r="A17" s="253"/>
      <c r="B17" s="251"/>
      <c r="C17" s="251"/>
      <c r="D17" s="335"/>
      <c r="E17" s="251"/>
      <c r="F17" s="251"/>
      <c r="G17" s="251"/>
      <c r="H17" s="251"/>
      <c r="I17" s="251"/>
      <c r="J17" s="446"/>
    </row>
    <row r="18" spans="1:11" ht="21.75" customHeight="1">
      <c r="A18" s="26"/>
      <c r="B18" s="84"/>
      <c r="C18" s="84"/>
      <c r="D18" s="336"/>
      <c r="E18" s="84"/>
      <c r="F18" s="84"/>
      <c r="G18" s="84"/>
      <c r="H18" s="84"/>
      <c r="I18" s="84"/>
      <c r="J18" s="447"/>
    </row>
    <row r="19" spans="1:11" ht="21.75" customHeight="1">
      <c r="A19" s="253"/>
      <c r="B19" s="251"/>
      <c r="C19" s="251"/>
      <c r="D19" s="335"/>
      <c r="E19" s="251"/>
      <c r="F19" s="251"/>
      <c r="G19" s="251"/>
      <c r="H19" s="251"/>
      <c r="I19" s="251"/>
      <c r="J19" s="446"/>
    </row>
    <row r="20" spans="1:11" ht="21.75" customHeight="1">
      <c r="A20" s="26"/>
      <c r="B20" s="84"/>
      <c r="C20" s="84"/>
      <c r="D20" s="336"/>
      <c r="E20" s="84"/>
      <c r="F20" s="84"/>
      <c r="G20" s="84"/>
      <c r="H20" s="84"/>
      <c r="I20" s="84"/>
      <c r="J20" s="447"/>
    </row>
    <row r="21" spans="1:11" s="449" customFormat="1" ht="21.75" customHeight="1">
      <c r="A21" s="254"/>
      <c r="B21" s="251"/>
      <c r="C21" s="270"/>
      <c r="D21" s="335"/>
      <c r="E21" s="251"/>
      <c r="F21" s="251"/>
      <c r="G21" s="251"/>
      <c r="H21" s="251"/>
      <c r="I21" s="251"/>
      <c r="J21" s="446"/>
    </row>
    <row r="22" spans="1:11" s="449" customFormat="1" ht="21.75" customHeight="1">
      <c r="A22" s="254"/>
      <c r="B22" s="270"/>
      <c r="C22" s="270"/>
      <c r="D22" s="337"/>
      <c r="E22" s="270"/>
      <c r="F22" s="270"/>
      <c r="G22" s="270"/>
      <c r="H22" s="270"/>
      <c r="I22" s="270"/>
      <c r="J22" s="446"/>
    </row>
    <row r="23" spans="1:11" s="449" customFormat="1" ht="21.75" customHeight="1">
      <c r="A23" s="27"/>
      <c r="B23" s="21"/>
      <c r="C23" s="21"/>
      <c r="D23" s="18"/>
      <c r="E23" s="21"/>
      <c r="F23" s="21"/>
      <c r="G23" s="21"/>
      <c r="H23" s="21"/>
      <c r="I23" s="21"/>
      <c r="J23" s="447"/>
    </row>
    <row r="24" spans="1:11" ht="21.75" customHeight="1">
      <c r="A24" s="25"/>
      <c r="B24" s="20" t="s">
        <v>15</v>
      </c>
      <c r="C24" s="338"/>
      <c r="D24" s="373"/>
      <c r="E24" s="338"/>
      <c r="F24" s="338"/>
      <c r="G24" s="285"/>
      <c r="H24" s="338"/>
      <c r="I24" s="338"/>
      <c r="J24" s="346"/>
      <c r="K24" s="450"/>
    </row>
    <row r="25" spans="1:11" ht="21.75" customHeight="1">
      <c r="A25" s="28">
        <v>1.1000000000000001</v>
      </c>
      <c r="B25" s="23" t="s">
        <v>70</v>
      </c>
      <c r="C25" s="342"/>
      <c r="D25" s="333"/>
      <c r="E25" s="342"/>
      <c r="F25" s="342"/>
      <c r="G25" s="342"/>
      <c r="H25" s="342"/>
      <c r="I25" s="342"/>
      <c r="J25" s="342"/>
      <c r="K25" s="451"/>
    </row>
    <row r="26" spans="1:11" ht="21.75" customHeight="1">
      <c r="A26" s="254" t="s">
        <v>72</v>
      </c>
      <c r="B26" s="452" t="s">
        <v>73</v>
      </c>
      <c r="C26" s="270"/>
      <c r="D26" s="337" t="s">
        <v>102</v>
      </c>
      <c r="E26" s="270"/>
      <c r="F26" s="270"/>
      <c r="G26" s="270"/>
      <c r="H26" s="270"/>
      <c r="I26" s="270"/>
      <c r="J26" s="453"/>
      <c r="K26" s="454"/>
    </row>
    <row r="27" spans="1:11" ht="21.75" customHeight="1">
      <c r="A27" s="27" t="s">
        <v>74</v>
      </c>
      <c r="B27" s="455" t="s">
        <v>75</v>
      </c>
      <c r="C27" s="21"/>
      <c r="D27" s="18" t="s">
        <v>103</v>
      </c>
      <c r="E27" s="21"/>
      <c r="F27" s="21"/>
      <c r="G27" s="21"/>
      <c r="H27" s="21"/>
      <c r="I27" s="21"/>
      <c r="J27" s="456"/>
      <c r="K27" s="454"/>
    </row>
    <row r="28" spans="1:11" ht="21.75" customHeight="1">
      <c r="A28" s="254" t="s">
        <v>76</v>
      </c>
      <c r="B28" s="452" t="s">
        <v>77</v>
      </c>
      <c r="C28" s="270"/>
      <c r="D28" s="337" t="s">
        <v>78</v>
      </c>
      <c r="E28" s="270"/>
      <c r="F28" s="270"/>
      <c r="G28" s="270"/>
      <c r="H28" s="270"/>
      <c r="I28" s="270"/>
      <c r="J28" s="453"/>
      <c r="K28" s="454"/>
    </row>
    <row r="29" spans="1:11" ht="21.75" customHeight="1">
      <c r="A29" s="27" t="s">
        <v>79</v>
      </c>
      <c r="B29" s="455" t="s">
        <v>80</v>
      </c>
      <c r="C29" s="21"/>
      <c r="D29" s="18" t="s">
        <v>102</v>
      </c>
      <c r="E29" s="21"/>
      <c r="F29" s="21"/>
      <c r="G29" s="21"/>
      <c r="H29" s="21"/>
      <c r="I29" s="21"/>
      <c r="J29" s="456"/>
      <c r="K29" s="454"/>
    </row>
    <row r="30" spans="1:11" ht="21.75" customHeight="1">
      <c r="A30" s="254" t="s">
        <v>81</v>
      </c>
      <c r="B30" s="452" t="s">
        <v>82</v>
      </c>
      <c r="C30" s="270"/>
      <c r="D30" s="337" t="s">
        <v>78</v>
      </c>
      <c r="E30" s="270"/>
      <c r="F30" s="270"/>
      <c r="G30" s="270"/>
      <c r="H30" s="270"/>
      <c r="I30" s="270"/>
      <c r="J30" s="453"/>
      <c r="K30" s="454"/>
    </row>
    <row r="31" spans="1:11" ht="21.75" customHeight="1">
      <c r="A31" s="27" t="s">
        <v>83</v>
      </c>
      <c r="B31" s="455" t="s">
        <v>84</v>
      </c>
      <c r="C31" s="21"/>
      <c r="D31" s="18" t="s">
        <v>102</v>
      </c>
      <c r="E31" s="21"/>
      <c r="F31" s="21"/>
      <c r="G31" s="21"/>
      <c r="H31" s="21"/>
      <c r="I31" s="21"/>
      <c r="J31" s="456"/>
      <c r="K31" s="454"/>
    </row>
    <row r="32" spans="1:11" ht="21.75" customHeight="1">
      <c r="A32" s="254" t="s">
        <v>197</v>
      </c>
      <c r="B32" s="452" t="s">
        <v>198</v>
      </c>
      <c r="C32" s="270"/>
      <c r="D32" s="337" t="s">
        <v>102</v>
      </c>
      <c r="E32" s="270"/>
      <c r="F32" s="270"/>
      <c r="G32" s="270"/>
      <c r="H32" s="270"/>
      <c r="I32" s="270"/>
      <c r="J32" s="453"/>
      <c r="K32" s="454"/>
    </row>
    <row r="33" spans="1:11" ht="21.75" customHeight="1">
      <c r="A33" s="457" t="s">
        <v>323</v>
      </c>
      <c r="B33" s="458" t="s">
        <v>327</v>
      </c>
      <c r="C33" s="459"/>
      <c r="D33" s="460" t="s">
        <v>108</v>
      </c>
      <c r="E33" s="459"/>
      <c r="F33" s="459"/>
      <c r="G33" s="459"/>
      <c r="H33" s="459"/>
      <c r="I33" s="459"/>
      <c r="J33" s="461"/>
      <c r="K33" s="454"/>
    </row>
    <row r="34" spans="1:11" s="462" customFormat="1" ht="21.75" customHeight="1">
      <c r="A34" s="27"/>
      <c r="B34" s="455"/>
      <c r="C34" s="21"/>
      <c r="D34" s="18"/>
      <c r="E34" s="21"/>
      <c r="F34" s="21"/>
      <c r="G34" s="21"/>
      <c r="H34" s="21"/>
      <c r="I34" s="21"/>
      <c r="J34" s="21"/>
      <c r="K34" s="454"/>
    </row>
    <row r="35" spans="1:11" ht="21.75" customHeight="1">
      <c r="A35" s="85"/>
      <c r="B35" s="247" t="s">
        <v>85</v>
      </c>
      <c r="C35" s="339"/>
      <c r="D35" s="245"/>
      <c r="E35" s="339"/>
      <c r="F35" s="339"/>
      <c r="G35" s="339"/>
      <c r="H35" s="339"/>
      <c r="I35" s="339"/>
      <c r="J35" s="339"/>
      <c r="K35" s="463"/>
    </row>
    <row r="36" spans="1:11" ht="21.75" customHeight="1">
      <c r="A36" s="28">
        <v>1.2</v>
      </c>
      <c r="B36" s="272" t="str">
        <f>B8</f>
        <v>งานฝ้าเพดาน</v>
      </c>
      <c r="C36" s="276"/>
      <c r="D36" s="276"/>
      <c r="E36" s="342"/>
      <c r="F36" s="342"/>
      <c r="G36" s="342"/>
      <c r="H36" s="342"/>
      <c r="I36" s="342"/>
      <c r="J36" s="342"/>
      <c r="K36" s="463"/>
    </row>
    <row r="37" spans="1:11" ht="44.25" customHeight="1">
      <c r="A37" s="464" t="s">
        <v>87</v>
      </c>
      <c r="B37" s="465" t="s">
        <v>89</v>
      </c>
      <c r="C37" s="294"/>
      <c r="D37" s="466" t="s">
        <v>102</v>
      </c>
      <c r="E37" s="294"/>
      <c r="F37" s="467"/>
      <c r="G37" s="294"/>
      <c r="H37" s="467"/>
      <c r="I37" s="294"/>
      <c r="J37" s="270"/>
      <c r="K37" s="454"/>
    </row>
    <row r="38" spans="1:11" ht="21.75" customHeight="1">
      <c r="A38" s="464" t="s">
        <v>88</v>
      </c>
      <c r="B38" s="465" t="s">
        <v>321</v>
      </c>
      <c r="C38" s="294"/>
      <c r="D38" s="466" t="s">
        <v>102</v>
      </c>
      <c r="E38" s="294"/>
      <c r="F38" s="294"/>
      <c r="G38" s="294"/>
      <c r="H38" s="294"/>
      <c r="I38" s="294"/>
      <c r="J38" s="294"/>
      <c r="K38" s="454"/>
    </row>
    <row r="39" spans="1:11" ht="21.75" customHeight="1">
      <c r="A39" s="27"/>
      <c r="B39" s="21"/>
      <c r="C39" s="21"/>
      <c r="D39" s="18"/>
      <c r="E39" s="21"/>
      <c r="F39" s="21"/>
      <c r="G39" s="21"/>
      <c r="H39" s="21"/>
      <c r="I39" s="21"/>
      <c r="J39" s="21"/>
      <c r="K39" s="463"/>
    </row>
    <row r="40" spans="1:11" ht="21.75" customHeight="1">
      <c r="A40" s="85"/>
      <c r="B40" s="245" t="s">
        <v>90</v>
      </c>
      <c r="C40" s="339"/>
      <c r="D40" s="245"/>
      <c r="E40" s="339"/>
      <c r="F40" s="339"/>
      <c r="G40" s="339"/>
      <c r="H40" s="339"/>
      <c r="I40" s="339"/>
      <c r="J40" s="339"/>
      <c r="K40" s="463"/>
    </row>
    <row r="41" spans="1:11" ht="21.75" customHeight="1">
      <c r="A41" s="28">
        <v>1.3</v>
      </c>
      <c r="B41" s="23" t="s">
        <v>91</v>
      </c>
      <c r="C41" s="342"/>
      <c r="D41" s="333"/>
      <c r="E41" s="342"/>
      <c r="F41" s="342"/>
      <c r="G41" s="342"/>
      <c r="H41" s="342"/>
      <c r="I41" s="342"/>
      <c r="J41" s="342"/>
      <c r="K41" s="463"/>
    </row>
    <row r="42" spans="1:11" ht="21.75" customHeight="1">
      <c r="A42" s="254" t="s">
        <v>92</v>
      </c>
      <c r="B42" s="293" t="s">
        <v>93</v>
      </c>
      <c r="C42" s="468"/>
      <c r="D42" s="469" t="s">
        <v>102</v>
      </c>
      <c r="E42" s="468"/>
      <c r="F42" s="468"/>
      <c r="G42" s="468"/>
      <c r="H42" s="468"/>
      <c r="I42" s="468"/>
      <c r="J42" s="468"/>
      <c r="K42" s="454"/>
    </row>
    <row r="43" spans="1:11" ht="21.75" customHeight="1">
      <c r="A43" s="27" t="s">
        <v>94</v>
      </c>
      <c r="B43" s="470" t="s">
        <v>325</v>
      </c>
      <c r="C43" s="432"/>
      <c r="D43" s="436" t="s">
        <v>102</v>
      </c>
      <c r="E43" s="432"/>
      <c r="F43" s="432"/>
      <c r="G43" s="432"/>
      <c r="H43" s="432"/>
      <c r="I43" s="432"/>
      <c r="J43" s="432"/>
      <c r="K43" s="454"/>
    </row>
    <row r="44" spans="1:11" ht="21.75" customHeight="1">
      <c r="A44" s="254" t="s">
        <v>95</v>
      </c>
      <c r="B44" s="293" t="s">
        <v>96</v>
      </c>
      <c r="C44" s="468"/>
      <c r="D44" s="469" t="s">
        <v>102</v>
      </c>
      <c r="E44" s="468"/>
      <c r="F44" s="468"/>
      <c r="G44" s="468"/>
      <c r="H44" s="468"/>
      <c r="I44" s="468"/>
      <c r="J44" s="468"/>
      <c r="K44" s="454"/>
    </row>
    <row r="45" spans="1:11" ht="21.75" customHeight="1">
      <c r="A45" s="27" t="s">
        <v>99</v>
      </c>
      <c r="B45" s="24" t="s">
        <v>332</v>
      </c>
      <c r="C45" s="21"/>
      <c r="D45" s="18" t="s">
        <v>78</v>
      </c>
      <c r="E45" s="21"/>
      <c r="F45" s="21"/>
      <c r="G45" s="21"/>
      <c r="H45" s="21"/>
      <c r="I45" s="21"/>
      <c r="J45" s="21"/>
      <c r="K45" s="454"/>
    </row>
    <row r="46" spans="1:11" s="449" customFormat="1" ht="21.75" customHeight="1">
      <c r="A46" s="464" t="s">
        <v>123</v>
      </c>
      <c r="B46" s="471" t="s">
        <v>328</v>
      </c>
      <c r="C46" s="294"/>
      <c r="D46" s="466" t="s">
        <v>102</v>
      </c>
      <c r="E46" s="294"/>
      <c r="F46" s="294"/>
      <c r="G46" s="294"/>
      <c r="H46" s="294"/>
      <c r="I46" s="294"/>
      <c r="J46" s="294"/>
      <c r="K46" s="472"/>
    </row>
    <row r="47" spans="1:11" s="449" customFormat="1" ht="21.75" customHeight="1">
      <c r="A47" s="464" t="s">
        <v>324</v>
      </c>
      <c r="B47" s="471" t="s">
        <v>331</v>
      </c>
      <c r="C47" s="294"/>
      <c r="D47" s="466" t="s">
        <v>102</v>
      </c>
      <c r="E47" s="294"/>
      <c r="F47" s="294"/>
      <c r="G47" s="294"/>
      <c r="H47" s="294"/>
      <c r="I47" s="294"/>
      <c r="J47" s="294"/>
      <c r="K47" s="472"/>
    </row>
    <row r="48" spans="1:11" ht="21.75" customHeight="1">
      <c r="A48" s="27"/>
      <c r="B48" s="24"/>
      <c r="C48" s="21"/>
      <c r="D48" s="18"/>
      <c r="E48" s="21"/>
      <c r="F48" s="21"/>
      <c r="G48" s="21"/>
      <c r="H48" s="21"/>
      <c r="I48" s="21"/>
      <c r="J48" s="21"/>
      <c r="K48" s="463"/>
    </row>
    <row r="49" spans="1:24" ht="21.75" customHeight="1">
      <c r="A49" s="85"/>
      <c r="B49" s="245" t="s">
        <v>97</v>
      </c>
      <c r="C49" s="339"/>
      <c r="D49" s="245"/>
      <c r="E49" s="339"/>
      <c r="F49" s="339"/>
      <c r="G49" s="339"/>
      <c r="H49" s="339"/>
      <c r="I49" s="339"/>
      <c r="J49" s="339"/>
      <c r="K49" s="463"/>
      <c r="S49" s="444">
        <v>228</v>
      </c>
      <c r="T49" s="444">
        <v>231</v>
      </c>
      <c r="U49" s="444">
        <f>T49*S49</f>
        <v>52668</v>
      </c>
      <c r="V49" s="444">
        <v>56</v>
      </c>
      <c r="W49" s="444">
        <f>V49*S49</f>
        <v>12768</v>
      </c>
      <c r="X49" s="444">
        <f>W49+U49</f>
        <v>65436</v>
      </c>
    </row>
    <row r="50" spans="1:24" ht="21.75" customHeight="1">
      <c r="A50" s="28">
        <v>1.4</v>
      </c>
      <c r="B50" s="23" t="str">
        <f>B10</f>
        <v>งานพื้น</v>
      </c>
      <c r="C50" s="342"/>
      <c r="D50" s="333"/>
      <c r="E50" s="342"/>
      <c r="F50" s="342"/>
      <c r="G50" s="342"/>
      <c r="H50" s="342"/>
      <c r="I50" s="342"/>
      <c r="J50" s="342"/>
      <c r="K50" s="463"/>
      <c r="X50" s="473">
        <f>X49-I43</f>
        <v>65436</v>
      </c>
    </row>
    <row r="51" spans="1:24" s="449" customFormat="1" ht="44.25" customHeight="1">
      <c r="A51" s="464" t="s">
        <v>100</v>
      </c>
      <c r="B51" s="471" t="s">
        <v>329</v>
      </c>
      <c r="C51" s="294"/>
      <c r="D51" s="466" t="s">
        <v>102</v>
      </c>
      <c r="E51" s="294"/>
      <c r="F51" s="294"/>
      <c r="G51" s="474"/>
      <c r="H51" s="294"/>
      <c r="I51" s="294"/>
      <c r="J51" s="294"/>
      <c r="K51" s="472"/>
    </row>
    <row r="52" spans="1:24" s="449" customFormat="1" ht="44.25" customHeight="1">
      <c r="A52" s="464" t="s">
        <v>101</v>
      </c>
      <c r="B52" s="471" t="s">
        <v>330</v>
      </c>
      <c r="C52" s="294"/>
      <c r="D52" s="466" t="s">
        <v>102</v>
      </c>
      <c r="E52" s="294"/>
      <c r="F52" s="294"/>
      <c r="G52" s="294"/>
      <c r="H52" s="294"/>
      <c r="I52" s="294"/>
      <c r="J52" s="294"/>
      <c r="K52" s="472"/>
    </row>
    <row r="53" spans="1:24" s="449" customFormat="1" ht="43.5" customHeight="1">
      <c r="A53" s="464" t="s">
        <v>143</v>
      </c>
      <c r="B53" s="475" t="s">
        <v>326</v>
      </c>
      <c r="C53" s="474"/>
      <c r="D53" s="476" t="s">
        <v>102</v>
      </c>
      <c r="E53" s="474"/>
      <c r="F53" s="474"/>
      <c r="G53" s="474"/>
      <c r="H53" s="474"/>
      <c r="I53" s="474"/>
      <c r="J53" s="474"/>
      <c r="K53" s="472"/>
    </row>
    <row r="54" spans="1:24" ht="21.75" customHeight="1">
      <c r="A54" s="254"/>
      <c r="B54" s="250"/>
      <c r="C54" s="270"/>
      <c r="D54" s="337"/>
      <c r="E54" s="270"/>
      <c r="F54" s="270"/>
      <c r="G54" s="270"/>
      <c r="H54" s="270"/>
      <c r="I54" s="270"/>
      <c r="J54" s="270"/>
      <c r="K54" s="454"/>
    </row>
    <row r="55" spans="1:24" ht="21.75" customHeight="1">
      <c r="A55" s="27"/>
      <c r="B55" s="24"/>
      <c r="C55" s="21"/>
      <c r="D55" s="18"/>
      <c r="E55" s="21"/>
      <c r="F55" s="21"/>
      <c r="G55" s="21"/>
      <c r="H55" s="21"/>
      <c r="I55" s="21"/>
      <c r="J55" s="21"/>
      <c r="K55" s="463"/>
    </row>
    <row r="56" spans="1:24" ht="21.75" customHeight="1">
      <c r="A56" s="85"/>
      <c r="B56" s="245" t="s">
        <v>105</v>
      </c>
      <c r="C56" s="339"/>
      <c r="D56" s="245"/>
      <c r="E56" s="339"/>
      <c r="F56" s="339"/>
      <c r="G56" s="339"/>
      <c r="H56" s="339"/>
      <c r="I56" s="339"/>
      <c r="J56" s="339"/>
      <c r="K56" s="463"/>
    </row>
    <row r="57" spans="1:24" ht="21.75" customHeight="1">
      <c r="A57" s="28">
        <v>1.5</v>
      </c>
      <c r="B57" s="23" t="str">
        <f>B11</f>
        <v>งานประตู/หน้าต่าง</v>
      </c>
      <c r="C57" s="342"/>
      <c r="D57" s="333"/>
      <c r="E57" s="342"/>
      <c r="F57" s="342"/>
      <c r="G57" s="342"/>
      <c r="H57" s="342"/>
      <c r="I57" s="342"/>
      <c r="J57" s="342"/>
      <c r="K57" s="463"/>
    </row>
    <row r="58" spans="1:24" ht="21.75" customHeight="1">
      <c r="A58" s="254"/>
      <c r="B58" s="250" t="s">
        <v>148</v>
      </c>
      <c r="C58" s="270"/>
      <c r="D58" s="337"/>
      <c r="E58" s="270"/>
      <c r="F58" s="270"/>
      <c r="G58" s="270"/>
      <c r="H58" s="270"/>
      <c r="I58" s="270"/>
      <c r="J58" s="270"/>
      <c r="K58" s="463"/>
    </row>
    <row r="59" spans="1:24" ht="41.25" customHeight="1">
      <c r="A59" s="457" t="s">
        <v>145</v>
      </c>
      <c r="B59" s="458" t="s">
        <v>185</v>
      </c>
      <c r="C59" s="459"/>
      <c r="D59" s="460" t="s">
        <v>108</v>
      </c>
      <c r="E59" s="459"/>
      <c r="F59" s="459"/>
      <c r="G59" s="459"/>
      <c r="H59" s="459"/>
      <c r="I59" s="459"/>
      <c r="J59" s="459"/>
      <c r="K59" s="477"/>
    </row>
    <row r="60" spans="1:24" s="449" customFormat="1" ht="42" customHeight="1">
      <c r="A60" s="464" t="s">
        <v>146</v>
      </c>
      <c r="B60" s="471" t="s">
        <v>186</v>
      </c>
      <c r="C60" s="294"/>
      <c r="D60" s="466" t="s">
        <v>108</v>
      </c>
      <c r="E60" s="294"/>
      <c r="F60" s="294"/>
      <c r="G60" s="294"/>
      <c r="H60" s="294"/>
      <c r="I60" s="294"/>
      <c r="J60" s="294"/>
      <c r="K60" s="472"/>
    </row>
    <row r="61" spans="1:24" s="449" customFormat="1" ht="21.75" customHeight="1">
      <c r="A61" s="464" t="s">
        <v>150</v>
      </c>
      <c r="B61" s="471" t="s">
        <v>322</v>
      </c>
      <c r="C61" s="294"/>
      <c r="D61" s="466" t="s">
        <v>108</v>
      </c>
      <c r="E61" s="294"/>
      <c r="F61" s="294"/>
      <c r="G61" s="294"/>
      <c r="H61" s="294"/>
      <c r="I61" s="294"/>
      <c r="J61" s="294"/>
      <c r="K61" s="472"/>
    </row>
    <row r="62" spans="1:24" ht="21.75" customHeight="1">
      <c r="A62" s="27"/>
      <c r="B62" s="24" t="s">
        <v>149</v>
      </c>
      <c r="C62" s="21"/>
      <c r="D62" s="18"/>
      <c r="E62" s="21"/>
      <c r="F62" s="21"/>
      <c r="G62" s="21"/>
      <c r="H62" s="21"/>
      <c r="I62" s="21"/>
      <c r="J62" s="21"/>
      <c r="K62" s="463"/>
    </row>
    <row r="63" spans="1:24" ht="21.75" customHeight="1">
      <c r="A63" s="254" t="s">
        <v>150</v>
      </c>
      <c r="B63" s="250" t="s">
        <v>171</v>
      </c>
      <c r="C63" s="270"/>
      <c r="D63" s="337" t="s">
        <v>108</v>
      </c>
      <c r="E63" s="270"/>
      <c r="F63" s="270"/>
      <c r="G63" s="270"/>
      <c r="H63" s="270"/>
      <c r="I63" s="270"/>
      <c r="J63" s="270"/>
      <c r="K63" s="454"/>
    </row>
    <row r="64" spans="1:24" ht="21.75" customHeight="1">
      <c r="A64" s="27" t="s">
        <v>174</v>
      </c>
      <c r="B64" s="24" t="s">
        <v>170</v>
      </c>
      <c r="C64" s="21"/>
      <c r="D64" s="18" t="s">
        <v>108</v>
      </c>
      <c r="E64" s="21"/>
      <c r="F64" s="21"/>
      <c r="G64" s="21"/>
      <c r="H64" s="21"/>
      <c r="I64" s="21"/>
      <c r="J64" s="21"/>
      <c r="K64" s="454"/>
    </row>
    <row r="65" spans="1:11" ht="42.75" customHeight="1">
      <c r="A65" s="464" t="s">
        <v>175</v>
      </c>
      <c r="B65" s="471" t="s">
        <v>172</v>
      </c>
      <c r="C65" s="294"/>
      <c r="D65" s="466" t="s">
        <v>108</v>
      </c>
      <c r="E65" s="294"/>
      <c r="F65" s="294"/>
      <c r="G65" s="294"/>
      <c r="H65" s="294"/>
      <c r="I65" s="294"/>
      <c r="J65" s="294"/>
      <c r="K65" s="454"/>
    </row>
    <row r="66" spans="1:11" ht="42.75" customHeight="1">
      <c r="A66" s="457" t="s">
        <v>176</v>
      </c>
      <c r="B66" s="458" t="s">
        <v>173</v>
      </c>
      <c r="C66" s="459"/>
      <c r="D66" s="460" t="s">
        <v>108</v>
      </c>
      <c r="E66" s="459"/>
      <c r="F66" s="459"/>
      <c r="G66" s="459"/>
      <c r="H66" s="459"/>
      <c r="I66" s="459"/>
      <c r="J66" s="459"/>
      <c r="K66" s="454"/>
    </row>
    <row r="67" spans="1:11" ht="21.75" customHeight="1">
      <c r="A67" s="464" t="s">
        <v>177</v>
      </c>
      <c r="B67" s="471" t="s">
        <v>181</v>
      </c>
      <c r="C67" s="294"/>
      <c r="D67" s="466" t="s">
        <v>108</v>
      </c>
      <c r="E67" s="294"/>
      <c r="F67" s="294"/>
      <c r="G67" s="294"/>
      <c r="H67" s="294"/>
      <c r="I67" s="294"/>
      <c r="J67" s="294"/>
      <c r="K67" s="454"/>
    </row>
    <row r="68" spans="1:11" ht="21.75" customHeight="1">
      <c r="A68" s="457" t="s">
        <v>178</v>
      </c>
      <c r="B68" s="458" t="s">
        <v>180</v>
      </c>
      <c r="C68" s="459"/>
      <c r="D68" s="460" t="s">
        <v>108</v>
      </c>
      <c r="E68" s="459"/>
      <c r="F68" s="459"/>
      <c r="G68" s="459"/>
      <c r="H68" s="459"/>
      <c r="I68" s="459"/>
      <c r="J68" s="459"/>
      <c r="K68" s="454"/>
    </row>
    <row r="69" spans="1:11" ht="21.75" customHeight="1">
      <c r="A69" s="464" t="s">
        <v>179</v>
      </c>
      <c r="B69" s="471" t="s">
        <v>182</v>
      </c>
      <c r="C69" s="294"/>
      <c r="D69" s="466" t="s">
        <v>108</v>
      </c>
      <c r="E69" s="294"/>
      <c r="F69" s="294"/>
      <c r="G69" s="294"/>
      <c r="H69" s="294"/>
      <c r="I69" s="294"/>
      <c r="J69" s="294"/>
      <c r="K69" s="454"/>
    </row>
    <row r="70" spans="1:11" ht="21.75" customHeight="1">
      <c r="A70" s="27"/>
      <c r="B70" s="24"/>
      <c r="C70" s="21"/>
      <c r="D70" s="18"/>
      <c r="E70" s="21"/>
      <c r="F70" s="21"/>
      <c r="G70" s="21"/>
      <c r="H70" s="21"/>
      <c r="I70" s="21"/>
      <c r="J70" s="21"/>
      <c r="K70" s="463"/>
    </row>
    <row r="71" spans="1:11" ht="21.75" customHeight="1">
      <c r="A71" s="85"/>
      <c r="B71" s="245" t="s">
        <v>183</v>
      </c>
      <c r="C71" s="339"/>
      <c r="D71" s="245"/>
      <c r="E71" s="339"/>
      <c r="F71" s="339"/>
      <c r="G71" s="339"/>
      <c r="H71" s="339"/>
      <c r="I71" s="339"/>
      <c r="J71" s="339"/>
      <c r="K71" s="463"/>
    </row>
    <row r="72" spans="1:11" ht="21.75" customHeight="1">
      <c r="A72" s="28">
        <v>1.6</v>
      </c>
      <c r="B72" s="23" t="str">
        <f>B12</f>
        <v>งานห้องน้ำ</v>
      </c>
      <c r="C72" s="342"/>
      <c r="D72" s="333"/>
      <c r="E72" s="342"/>
      <c r="F72" s="342"/>
      <c r="G72" s="342"/>
      <c r="H72" s="342"/>
      <c r="I72" s="342"/>
      <c r="J72" s="342"/>
      <c r="K72" s="463"/>
    </row>
    <row r="73" spans="1:11" ht="21.75" customHeight="1">
      <c r="A73" s="254"/>
      <c r="B73" s="250" t="s">
        <v>106</v>
      </c>
      <c r="C73" s="270"/>
      <c r="D73" s="337"/>
      <c r="E73" s="270"/>
      <c r="F73" s="270"/>
      <c r="G73" s="270"/>
      <c r="H73" s="270"/>
      <c r="I73" s="270"/>
      <c r="J73" s="270"/>
      <c r="K73" s="463"/>
    </row>
    <row r="74" spans="1:11" ht="21.75" customHeight="1">
      <c r="A74" s="27" t="s">
        <v>152</v>
      </c>
      <c r="B74" s="24" t="s">
        <v>147</v>
      </c>
      <c r="C74" s="21"/>
      <c r="D74" s="18" t="s">
        <v>102</v>
      </c>
      <c r="E74" s="21"/>
      <c r="F74" s="21"/>
      <c r="G74" s="21"/>
      <c r="H74" s="21"/>
      <c r="I74" s="21"/>
      <c r="J74" s="21"/>
      <c r="K74" s="454"/>
    </row>
    <row r="75" spans="1:11" ht="21.75" customHeight="1">
      <c r="A75" s="254" t="s">
        <v>153</v>
      </c>
      <c r="B75" s="293" t="s">
        <v>202</v>
      </c>
      <c r="C75" s="468"/>
      <c r="D75" s="469" t="s">
        <v>78</v>
      </c>
      <c r="E75" s="468"/>
      <c r="F75" s="468"/>
      <c r="G75" s="468"/>
      <c r="H75" s="468"/>
      <c r="I75" s="468"/>
      <c r="J75" s="468"/>
      <c r="K75" s="454"/>
    </row>
    <row r="76" spans="1:11" ht="21.75" customHeight="1">
      <c r="A76" s="27" t="s">
        <v>154</v>
      </c>
      <c r="B76" s="24" t="s">
        <v>114</v>
      </c>
      <c r="C76" s="21"/>
      <c r="D76" s="18" t="s">
        <v>108</v>
      </c>
      <c r="E76" s="21"/>
      <c r="F76" s="21"/>
      <c r="G76" s="21"/>
      <c r="H76" s="21"/>
      <c r="I76" s="21"/>
      <c r="J76" s="21"/>
      <c r="K76" s="454"/>
    </row>
    <row r="77" spans="1:11" ht="21.75" customHeight="1">
      <c r="A77" s="254" t="s">
        <v>155</v>
      </c>
      <c r="B77" s="250" t="s">
        <v>109</v>
      </c>
      <c r="C77" s="270"/>
      <c r="D77" s="337" t="s">
        <v>108</v>
      </c>
      <c r="E77" s="270"/>
      <c r="F77" s="270"/>
      <c r="G77" s="270"/>
      <c r="H77" s="270"/>
      <c r="I77" s="270"/>
      <c r="J77" s="270"/>
      <c r="K77" s="454"/>
    </row>
    <row r="78" spans="1:11" ht="21.75" customHeight="1">
      <c r="A78" s="27" t="s">
        <v>156</v>
      </c>
      <c r="B78" s="24" t="s">
        <v>110</v>
      </c>
      <c r="C78" s="21"/>
      <c r="D78" s="18" t="s">
        <v>108</v>
      </c>
      <c r="E78" s="21"/>
      <c r="F78" s="21"/>
      <c r="G78" s="21"/>
      <c r="H78" s="21"/>
      <c r="I78" s="21"/>
      <c r="J78" s="21"/>
      <c r="K78" s="454"/>
    </row>
    <row r="79" spans="1:11" ht="21.75" customHeight="1">
      <c r="A79" s="254" t="s">
        <v>157</v>
      </c>
      <c r="B79" s="250" t="s">
        <v>111</v>
      </c>
      <c r="C79" s="270"/>
      <c r="D79" s="337" t="s">
        <v>108</v>
      </c>
      <c r="E79" s="270"/>
      <c r="F79" s="270"/>
      <c r="G79" s="270"/>
      <c r="H79" s="270"/>
      <c r="I79" s="270"/>
      <c r="J79" s="270"/>
      <c r="K79" s="454"/>
    </row>
    <row r="80" spans="1:11" ht="21.75" customHeight="1">
      <c r="A80" s="27" t="s">
        <v>158</v>
      </c>
      <c r="B80" s="24" t="s">
        <v>112</v>
      </c>
      <c r="C80" s="21"/>
      <c r="D80" s="18" t="s">
        <v>108</v>
      </c>
      <c r="E80" s="21"/>
      <c r="F80" s="21"/>
      <c r="G80" s="21"/>
      <c r="H80" s="21"/>
      <c r="I80" s="21"/>
      <c r="J80" s="21"/>
      <c r="K80" s="454"/>
    </row>
    <row r="81" spans="1:21" ht="21.75" customHeight="1">
      <c r="A81" s="254" t="s">
        <v>159</v>
      </c>
      <c r="B81" s="250" t="s">
        <v>107</v>
      </c>
      <c r="C81" s="270"/>
      <c r="D81" s="337" t="s">
        <v>108</v>
      </c>
      <c r="E81" s="270"/>
      <c r="F81" s="270"/>
      <c r="G81" s="270"/>
      <c r="H81" s="270"/>
      <c r="I81" s="270"/>
      <c r="J81" s="270"/>
      <c r="K81" s="454"/>
    </row>
    <row r="82" spans="1:21" s="483" customFormat="1" ht="21.75" customHeight="1">
      <c r="A82" s="478" t="s">
        <v>160</v>
      </c>
      <c r="B82" s="479" t="s">
        <v>113</v>
      </c>
      <c r="C82" s="480"/>
      <c r="D82" s="481" t="s">
        <v>108</v>
      </c>
      <c r="E82" s="480"/>
      <c r="F82" s="480"/>
      <c r="G82" s="480"/>
      <c r="H82" s="480"/>
      <c r="I82" s="480"/>
      <c r="J82" s="480"/>
      <c r="K82" s="454"/>
      <c r="L82" s="482"/>
      <c r="M82" s="482"/>
      <c r="N82" s="482"/>
      <c r="O82" s="482"/>
      <c r="P82" s="482"/>
    </row>
    <row r="83" spans="1:21" ht="21.75" customHeight="1">
      <c r="A83" s="254" t="s">
        <v>161</v>
      </c>
      <c r="B83" s="250" t="s">
        <v>115</v>
      </c>
      <c r="C83" s="270"/>
      <c r="D83" s="337" t="s">
        <v>108</v>
      </c>
      <c r="E83" s="270"/>
      <c r="F83" s="270"/>
      <c r="G83" s="270"/>
      <c r="H83" s="270"/>
      <c r="I83" s="270"/>
      <c r="J83" s="270"/>
      <c r="K83" s="454"/>
    </row>
    <row r="84" spans="1:21" ht="21.75" customHeight="1">
      <c r="A84" s="27" t="s">
        <v>162</v>
      </c>
      <c r="B84" s="24" t="s">
        <v>116</v>
      </c>
      <c r="C84" s="21"/>
      <c r="D84" s="18" t="s">
        <v>108</v>
      </c>
      <c r="E84" s="21"/>
      <c r="F84" s="21"/>
      <c r="G84" s="21"/>
      <c r="H84" s="21"/>
      <c r="I84" s="21"/>
      <c r="J84" s="21"/>
      <c r="K84" s="454"/>
    </row>
    <row r="85" spans="1:21" ht="21.75" customHeight="1">
      <c r="A85" s="254" t="s">
        <v>163</v>
      </c>
      <c r="B85" s="250" t="s">
        <v>117</v>
      </c>
      <c r="C85" s="270"/>
      <c r="D85" s="337" t="s">
        <v>108</v>
      </c>
      <c r="E85" s="270"/>
      <c r="F85" s="270"/>
      <c r="G85" s="270"/>
      <c r="H85" s="270"/>
      <c r="I85" s="270"/>
      <c r="J85" s="270"/>
      <c r="K85" s="454"/>
    </row>
    <row r="86" spans="1:21" ht="21.75" customHeight="1">
      <c r="A86" s="27" t="s">
        <v>164</v>
      </c>
      <c r="B86" s="24" t="s">
        <v>118</v>
      </c>
      <c r="C86" s="21"/>
      <c r="D86" s="18" t="s">
        <v>108</v>
      </c>
      <c r="E86" s="21"/>
      <c r="F86" s="21"/>
      <c r="G86" s="21"/>
      <c r="H86" s="21"/>
      <c r="I86" s="21"/>
      <c r="J86" s="21"/>
      <c r="K86" s="454"/>
    </row>
    <row r="87" spans="1:21" ht="21.75" customHeight="1">
      <c r="A87" s="254" t="s">
        <v>165</v>
      </c>
      <c r="B87" s="250" t="s">
        <v>119</v>
      </c>
      <c r="C87" s="270"/>
      <c r="D87" s="337" t="s">
        <v>108</v>
      </c>
      <c r="E87" s="270"/>
      <c r="F87" s="270"/>
      <c r="G87" s="270"/>
      <c r="H87" s="270"/>
      <c r="I87" s="270"/>
      <c r="J87" s="270"/>
      <c r="K87" s="454"/>
    </row>
    <row r="88" spans="1:21" ht="21.75" customHeight="1">
      <c r="A88" s="27" t="s">
        <v>166</v>
      </c>
      <c r="B88" s="24" t="s">
        <v>142</v>
      </c>
      <c r="C88" s="21"/>
      <c r="D88" s="18" t="s">
        <v>108</v>
      </c>
      <c r="E88" s="21"/>
      <c r="F88" s="21"/>
      <c r="G88" s="21"/>
      <c r="H88" s="21"/>
      <c r="I88" s="21"/>
      <c r="J88" s="21"/>
      <c r="K88" s="454"/>
    </row>
    <row r="89" spans="1:21" ht="21.75" customHeight="1">
      <c r="A89" s="254" t="s">
        <v>167</v>
      </c>
      <c r="B89" s="250" t="s">
        <v>122</v>
      </c>
      <c r="C89" s="270"/>
      <c r="D89" s="337" t="s">
        <v>108</v>
      </c>
      <c r="E89" s="270"/>
      <c r="F89" s="270"/>
      <c r="G89" s="270"/>
      <c r="H89" s="270"/>
      <c r="I89" s="270"/>
      <c r="J89" s="270"/>
      <c r="K89" s="454"/>
    </row>
    <row r="90" spans="1:21" ht="21.75" customHeight="1">
      <c r="A90" s="27" t="s">
        <v>168</v>
      </c>
      <c r="B90" s="24" t="s">
        <v>120</v>
      </c>
      <c r="C90" s="21"/>
      <c r="D90" s="18" t="s">
        <v>108</v>
      </c>
      <c r="E90" s="21"/>
      <c r="F90" s="21"/>
      <c r="G90" s="21"/>
      <c r="H90" s="21"/>
      <c r="I90" s="21"/>
      <c r="J90" s="21"/>
      <c r="K90" s="454"/>
    </row>
    <row r="91" spans="1:21" ht="43.5" customHeight="1">
      <c r="A91" s="464" t="s">
        <v>169</v>
      </c>
      <c r="B91" s="484" t="s">
        <v>121</v>
      </c>
      <c r="C91" s="294"/>
      <c r="D91" s="466" t="s">
        <v>108</v>
      </c>
      <c r="E91" s="294"/>
      <c r="F91" s="294"/>
      <c r="G91" s="294"/>
      <c r="H91" s="294"/>
      <c r="I91" s="294"/>
      <c r="J91" s="294"/>
      <c r="K91" s="472"/>
      <c r="L91" s="449"/>
      <c r="M91" s="449"/>
      <c r="N91" s="449"/>
    </row>
    <row r="92" spans="1:21" ht="21.75" customHeight="1">
      <c r="A92" s="27"/>
      <c r="B92" s="24"/>
      <c r="C92" s="21"/>
      <c r="D92" s="18"/>
      <c r="E92" s="21"/>
      <c r="F92" s="21"/>
      <c r="G92" s="21"/>
      <c r="H92" s="21"/>
      <c r="I92" s="21"/>
      <c r="J92" s="21"/>
      <c r="K92" s="463"/>
    </row>
    <row r="93" spans="1:21" ht="21.75" customHeight="1">
      <c r="A93" s="85"/>
      <c r="B93" s="245" t="s">
        <v>184</v>
      </c>
      <c r="C93" s="339"/>
      <c r="D93" s="245"/>
      <c r="E93" s="339"/>
      <c r="F93" s="339"/>
      <c r="G93" s="339"/>
      <c r="H93" s="339"/>
      <c r="I93" s="339"/>
      <c r="J93" s="339"/>
      <c r="K93" s="463"/>
    </row>
    <row r="94" spans="1:21" ht="21.75" customHeight="1">
      <c r="A94" s="28">
        <v>1.7</v>
      </c>
      <c r="B94" s="23" t="str">
        <f>B13</f>
        <v>งานทาสี</v>
      </c>
      <c r="C94" s="342"/>
      <c r="D94" s="333"/>
      <c r="E94" s="342"/>
      <c r="F94" s="342"/>
      <c r="G94" s="342"/>
      <c r="H94" s="342"/>
      <c r="I94" s="342"/>
      <c r="J94" s="342"/>
      <c r="K94" s="463"/>
      <c r="R94" s="444">
        <v>62</v>
      </c>
      <c r="T94" s="444">
        <v>207</v>
      </c>
      <c r="U94" s="444">
        <f>T94*R94</f>
        <v>12834</v>
      </c>
    </row>
    <row r="95" spans="1:21" ht="21.75" customHeight="1">
      <c r="A95" s="254"/>
      <c r="B95" s="250" t="s">
        <v>187</v>
      </c>
      <c r="C95" s="270"/>
      <c r="D95" s="337"/>
      <c r="E95" s="270"/>
      <c r="F95" s="270"/>
      <c r="G95" s="270"/>
      <c r="H95" s="270"/>
      <c r="I95" s="270"/>
      <c r="J95" s="270"/>
      <c r="K95" s="463"/>
    </row>
    <row r="96" spans="1:21" ht="21.75" customHeight="1">
      <c r="A96" s="27" t="s">
        <v>188</v>
      </c>
      <c r="B96" s="24" t="s">
        <v>193</v>
      </c>
      <c r="C96" s="21"/>
      <c r="D96" s="18" t="s">
        <v>102</v>
      </c>
      <c r="E96" s="21"/>
      <c r="F96" s="21"/>
      <c r="G96" s="21"/>
      <c r="H96" s="21"/>
      <c r="I96" s="21"/>
      <c r="J96" s="21"/>
      <c r="K96" s="454"/>
    </row>
    <row r="97" spans="1:11" ht="21.75" customHeight="1">
      <c r="A97" s="464" t="s">
        <v>189</v>
      </c>
      <c r="B97" s="471" t="s">
        <v>192</v>
      </c>
      <c r="C97" s="294"/>
      <c r="D97" s="466" t="s">
        <v>102</v>
      </c>
      <c r="E97" s="294"/>
      <c r="F97" s="294"/>
      <c r="G97" s="294"/>
      <c r="H97" s="294"/>
      <c r="I97" s="294"/>
      <c r="J97" s="294"/>
      <c r="K97" s="454"/>
    </row>
    <row r="98" spans="1:11" ht="21.75" customHeight="1">
      <c r="A98" s="27" t="s">
        <v>190</v>
      </c>
      <c r="B98" s="24" t="s">
        <v>194</v>
      </c>
      <c r="C98" s="21"/>
      <c r="D98" s="18" t="s">
        <v>102</v>
      </c>
      <c r="E98" s="21"/>
      <c r="F98" s="21"/>
      <c r="G98" s="21"/>
      <c r="H98" s="21"/>
      <c r="I98" s="21"/>
      <c r="J98" s="21"/>
      <c r="K98" s="454"/>
    </row>
    <row r="99" spans="1:11" ht="21.75" customHeight="1">
      <c r="A99" s="254" t="s">
        <v>191</v>
      </c>
      <c r="B99" s="250" t="s">
        <v>195</v>
      </c>
      <c r="C99" s="270"/>
      <c r="D99" s="337" t="s">
        <v>102</v>
      </c>
      <c r="E99" s="270"/>
      <c r="F99" s="270"/>
      <c r="G99" s="270"/>
      <c r="H99" s="270"/>
      <c r="I99" s="270"/>
      <c r="J99" s="270"/>
      <c r="K99" s="463"/>
    </row>
    <row r="100" spans="1:11" ht="21.75" customHeight="1">
      <c r="A100" s="27"/>
      <c r="B100" s="24"/>
      <c r="C100" s="21"/>
      <c r="D100" s="18"/>
      <c r="E100" s="21"/>
      <c r="F100" s="21"/>
      <c r="G100" s="21"/>
      <c r="H100" s="21"/>
      <c r="I100" s="21"/>
      <c r="J100" s="21"/>
      <c r="K100" s="463"/>
    </row>
    <row r="101" spans="1:11" ht="21.75" customHeight="1">
      <c r="A101" s="85"/>
      <c r="B101" s="245" t="s">
        <v>196</v>
      </c>
      <c r="C101" s="339"/>
      <c r="D101" s="245"/>
      <c r="E101" s="339"/>
      <c r="F101" s="339"/>
      <c r="G101" s="339"/>
      <c r="H101" s="339"/>
      <c r="I101" s="339"/>
      <c r="J101" s="339"/>
      <c r="K101" s="463"/>
    </row>
    <row r="102" spans="1:11" ht="21.75" customHeight="1">
      <c r="A102" s="28">
        <v>1.8</v>
      </c>
      <c r="B102" s="273" t="str">
        <f>B14</f>
        <v>งานสแตนเลส/งานรางระบายน้ำฝน</v>
      </c>
      <c r="C102" s="344"/>
      <c r="D102" s="345"/>
      <c r="E102" s="344"/>
      <c r="F102" s="344"/>
      <c r="G102" s="344"/>
      <c r="H102" s="344"/>
      <c r="I102" s="344"/>
      <c r="J102" s="344"/>
      <c r="K102" s="463"/>
    </row>
    <row r="103" spans="1:11" ht="21.75" customHeight="1">
      <c r="A103" s="254" t="s">
        <v>199</v>
      </c>
      <c r="B103" s="485" t="s">
        <v>204</v>
      </c>
      <c r="C103" s="468"/>
      <c r="D103" s="469" t="s">
        <v>78</v>
      </c>
      <c r="E103" s="468"/>
      <c r="F103" s="468"/>
      <c r="G103" s="468"/>
      <c r="H103" s="468"/>
      <c r="I103" s="468"/>
      <c r="J103" s="468"/>
      <c r="K103" s="454"/>
    </row>
    <row r="104" spans="1:11" ht="21.75" customHeight="1">
      <c r="A104" s="27" t="s">
        <v>200</v>
      </c>
      <c r="B104" s="486" t="s">
        <v>203</v>
      </c>
      <c r="C104" s="432"/>
      <c r="D104" s="436" t="s">
        <v>78</v>
      </c>
      <c r="E104" s="432"/>
      <c r="F104" s="432"/>
      <c r="G104" s="432"/>
      <c r="H104" s="432"/>
      <c r="I104" s="432"/>
      <c r="J104" s="432"/>
      <c r="K104" s="454"/>
    </row>
    <row r="105" spans="1:11" ht="42.75" customHeight="1">
      <c r="A105" s="464" t="s">
        <v>201</v>
      </c>
      <c r="B105" s="487" t="s">
        <v>316</v>
      </c>
      <c r="C105" s="474"/>
      <c r="D105" s="476" t="s">
        <v>78</v>
      </c>
      <c r="E105" s="474"/>
      <c r="F105" s="474"/>
      <c r="G105" s="474"/>
      <c r="H105" s="474"/>
      <c r="I105" s="474"/>
      <c r="J105" s="474"/>
      <c r="K105" s="454"/>
    </row>
    <row r="106" spans="1:11" ht="21.75" customHeight="1">
      <c r="A106" s="27"/>
      <c r="B106" s="486"/>
      <c r="C106" s="432"/>
      <c r="D106" s="436"/>
      <c r="E106" s="432"/>
      <c r="F106" s="432"/>
      <c r="G106" s="432"/>
      <c r="H106" s="432"/>
      <c r="I106" s="432"/>
      <c r="J106" s="432"/>
      <c r="K106" s="463"/>
    </row>
    <row r="107" spans="1:11" ht="21.75" customHeight="1">
      <c r="A107" s="85"/>
      <c r="B107" s="246" t="s">
        <v>320</v>
      </c>
      <c r="C107" s="339"/>
      <c r="D107" s="245"/>
      <c r="E107" s="339"/>
      <c r="F107" s="339"/>
      <c r="G107" s="339"/>
      <c r="H107" s="339"/>
      <c r="I107" s="339"/>
      <c r="J107" s="339"/>
      <c r="K107" s="463"/>
    </row>
    <row r="108" spans="1:11" ht="21.75" customHeight="1">
      <c r="A108" s="29"/>
      <c r="B108" s="488"/>
      <c r="C108" s="489"/>
      <c r="D108" s="334"/>
      <c r="E108" s="489"/>
      <c r="F108" s="489"/>
      <c r="G108" s="489"/>
      <c r="H108" s="489"/>
      <c r="I108" s="489"/>
      <c r="J108" s="489"/>
      <c r="K108" s="463"/>
    </row>
    <row r="109" spans="1:11" ht="21.75" customHeight="1">
      <c r="A109" s="214"/>
      <c r="B109" s="215" t="s">
        <v>205</v>
      </c>
      <c r="C109" s="340"/>
      <c r="D109" s="245"/>
      <c r="E109" s="340"/>
      <c r="F109" s="340"/>
      <c r="G109" s="341"/>
      <c r="H109" s="340"/>
      <c r="I109" s="340"/>
      <c r="J109" s="339"/>
      <c r="K109" s="463"/>
    </row>
  </sheetData>
  <mergeCells count="7">
    <mergeCell ref="J4:J5"/>
    <mergeCell ref="A4:A5"/>
    <mergeCell ref="B4:B5"/>
    <mergeCell ref="C4:C5"/>
    <mergeCell ref="D4:D5"/>
    <mergeCell ref="E4:F4"/>
    <mergeCell ref="G4:H4"/>
  </mergeCells>
  <printOptions horizontalCentered="1"/>
  <pageMargins left="0.55118110236220474" right="0.23622047244094491" top="0.35433070866141736" bottom="0.62992125984251968" header="0.27559055118110237" footer="0.35433070866141736"/>
  <pageSetup paperSize="9" scale="75" orientation="landscape" horizontalDpi="360" verticalDpi="360" r:id="rId1"/>
  <headerFooter alignWithMargins="0">
    <oddFooter>หน้าที่ &amp;P จาก &amp;N</oddFooter>
  </headerFooter>
  <rowBreaks count="4" manualBreakCount="4">
    <brk id="24" max="9" man="1"/>
    <brk id="49" max="9" man="1"/>
    <brk id="71" max="9" man="1"/>
    <brk id="93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/>
  </sheetPr>
  <dimension ref="A1:AB369"/>
  <sheetViews>
    <sheetView view="pageBreakPreview" topLeftCell="A142" zoomScaleNormal="100" zoomScaleSheetLayoutView="100" workbookViewId="0">
      <selection activeCell="H16" sqref="H16"/>
    </sheetView>
  </sheetViews>
  <sheetFormatPr defaultColWidth="8.7109375" defaultRowHeight="21.75" customHeight="1"/>
  <cols>
    <col min="1" max="1" width="7.5703125" style="87" customWidth="1"/>
    <col min="2" max="2" width="4.7109375" style="87" customWidth="1"/>
    <col min="3" max="3" width="55.85546875" style="88" customWidth="1"/>
    <col min="4" max="4" width="10.7109375" style="126" bestFit="1" customWidth="1"/>
    <col min="5" max="5" width="7.85546875" style="87" customWidth="1"/>
    <col min="6" max="6" width="19.7109375" style="126" bestFit="1" customWidth="1"/>
    <col min="7" max="7" width="16" style="126" customWidth="1"/>
    <col min="8" max="8" width="15.7109375" style="126" customWidth="1"/>
    <col min="9" max="9" width="21.42578125" style="126" bestFit="1" customWidth="1"/>
    <col min="10" max="10" width="16.85546875" style="126" bestFit="1" customWidth="1"/>
    <col min="11" max="11" width="14.5703125" style="88" customWidth="1"/>
    <col min="12" max="12" width="8.7109375" style="88"/>
    <col min="13" max="13" width="5.42578125" style="88" hidden="1" customWidth="1"/>
    <col min="14" max="14" width="25.7109375" style="88" hidden="1" customWidth="1"/>
    <col min="15" max="15" width="2.5703125" style="88" customWidth="1"/>
    <col min="16" max="16" width="1.28515625" style="88" customWidth="1"/>
    <col min="17" max="17" width="0" style="88" hidden="1" customWidth="1"/>
    <col min="18" max="18" width="9" style="88" hidden="1" customWidth="1"/>
    <col min="19" max="20" width="8.85546875" style="88" hidden="1" customWidth="1"/>
    <col min="21" max="21" width="9.28515625" style="88" hidden="1" customWidth="1"/>
    <col min="22" max="23" width="0" style="88" hidden="1" customWidth="1"/>
    <col min="24" max="24" width="14.5703125" style="88" bestFit="1" customWidth="1"/>
    <col min="25" max="256" width="8.7109375" style="88"/>
    <col min="257" max="257" width="4.28515625" style="88" customWidth="1"/>
    <col min="258" max="258" width="4.7109375" style="88" customWidth="1"/>
    <col min="259" max="259" width="55.85546875" style="88" customWidth="1"/>
    <col min="260" max="260" width="10.7109375" style="88" bestFit="1" customWidth="1"/>
    <col min="261" max="261" width="7.85546875" style="88" customWidth="1"/>
    <col min="262" max="262" width="19.7109375" style="88" bestFit="1" customWidth="1"/>
    <col min="263" max="263" width="16" style="88" customWidth="1"/>
    <col min="264" max="264" width="15.7109375" style="88" customWidth="1"/>
    <col min="265" max="265" width="21.42578125" style="88" bestFit="1" customWidth="1"/>
    <col min="266" max="266" width="16.85546875" style="88" bestFit="1" customWidth="1"/>
    <col min="267" max="267" width="14.5703125" style="88" customWidth="1"/>
    <col min="268" max="268" width="8.7109375" style="88"/>
    <col min="269" max="270" width="0" style="88" hidden="1" customWidth="1"/>
    <col min="271" max="271" width="2.5703125" style="88" customWidth="1"/>
    <col min="272" max="272" width="1.28515625" style="88" customWidth="1"/>
    <col min="273" max="279" width="0" style="88" hidden="1" customWidth="1"/>
    <col min="280" max="512" width="8.7109375" style="88"/>
    <col min="513" max="513" width="4.28515625" style="88" customWidth="1"/>
    <col min="514" max="514" width="4.7109375" style="88" customWidth="1"/>
    <col min="515" max="515" width="55.85546875" style="88" customWidth="1"/>
    <col min="516" max="516" width="10.7109375" style="88" bestFit="1" customWidth="1"/>
    <col min="517" max="517" width="7.85546875" style="88" customWidth="1"/>
    <col min="518" max="518" width="19.7109375" style="88" bestFit="1" customWidth="1"/>
    <col min="519" max="519" width="16" style="88" customWidth="1"/>
    <col min="520" max="520" width="15.7109375" style="88" customWidth="1"/>
    <col min="521" max="521" width="21.42578125" style="88" bestFit="1" customWidth="1"/>
    <col min="522" max="522" width="16.85546875" style="88" bestFit="1" customWidth="1"/>
    <col min="523" max="523" width="14.5703125" style="88" customWidth="1"/>
    <col min="524" max="524" width="8.7109375" style="88"/>
    <col min="525" max="526" width="0" style="88" hidden="1" customWidth="1"/>
    <col min="527" max="527" width="2.5703125" style="88" customWidth="1"/>
    <col min="528" max="528" width="1.28515625" style="88" customWidth="1"/>
    <col min="529" max="535" width="0" style="88" hidden="1" customWidth="1"/>
    <col min="536" max="768" width="8.7109375" style="88"/>
    <col min="769" max="769" width="4.28515625" style="88" customWidth="1"/>
    <col min="770" max="770" width="4.7109375" style="88" customWidth="1"/>
    <col min="771" max="771" width="55.85546875" style="88" customWidth="1"/>
    <col min="772" max="772" width="10.7109375" style="88" bestFit="1" customWidth="1"/>
    <col min="773" max="773" width="7.85546875" style="88" customWidth="1"/>
    <col min="774" max="774" width="19.7109375" style="88" bestFit="1" customWidth="1"/>
    <col min="775" max="775" width="16" style="88" customWidth="1"/>
    <col min="776" max="776" width="15.7109375" style="88" customWidth="1"/>
    <col min="777" max="777" width="21.42578125" style="88" bestFit="1" customWidth="1"/>
    <col min="778" max="778" width="16.85546875" style="88" bestFit="1" customWidth="1"/>
    <col min="779" max="779" width="14.5703125" style="88" customWidth="1"/>
    <col min="780" max="780" width="8.7109375" style="88"/>
    <col min="781" max="782" width="0" style="88" hidden="1" customWidth="1"/>
    <col min="783" max="783" width="2.5703125" style="88" customWidth="1"/>
    <col min="784" max="784" width="1.28515625" style="88" customWidth="1"/>
    <col min="785" max="791" width="0" style="88" hidden="1" customWidth="1"/>
    <col min="792" max="1024" width="8.7109375" style="88"/>
    <col min="1025" max="1025" width="4.28515625" style="88" customWidth="1"/>
    <col min="1026" max="1026" width="4.7109375" style="88" customWidth="1"/>
    <col min="1027" max="1027" width="55.85546875" style="88" customWidth="1"/>
    <col min="1028" max="1028" width="10.7109375" style="88" bestFit="1" customWidth="1"/>
    <col min="1029" max="1029" width="7.85546875" style="88" customWidth="1"/>
    <col min="1030" max="1030" width="19.7109375" style="88" bestFit="1" customWidth="1"/>
    <col min="1031" max="1031" width="16" style="88" customWidth="1"/>
    <col min="1032" max="1032" width="15.7109375" style="88" customWidth="1"/>
    <col min="1033" max="1033" width="21.42578125" style="88" bestFit="1" customWidth="1"/>
    <col min="1034" max="1034" width="16.85546875" style="88" bestFit="1" customWidth="1"/>
    <col min="1035" max="1035" width="14.5703125" style="88" customWidth="1"/>
    <col min="1036" max="1036" width="8.7109375" style="88"/>
    <col min="1037" max="1038" width="0" style="88" hidden="1" customWidth="1"/>
    <col min="1039" max="1039" width="2.5703125" style="88" customWidth="1"/>
    <col min="1040" max="1040" width="1.28515625" style="88" customWidth="1"/>
    <col min="1041" max="1047" width="0" style="88" hidden="1" customWidth="1"/>
    <col min="1048" max="1280" width="8.7109375" style="88"/>
    <col min="1281" max="1281" width="4.28515625" style="88" customWidth="1"/>
    <col min="1282" max="1282" width="4.7109375" style="88" customWidth="1"/>
    <col min="1283" max="1283" width="55.85546875" style="88" customWidth="1"/>
    <col min="1284" max="1284" width="10.7109375" style="88" bestFit="1" customWidth="1"/>
    <col min="1285" max="1285" width="7.85546875" style="88" customWidth="1"/>
    <col min="1286" max="1286" width="19.7109375" style="88" bestFit="1" customWidth="1"/>
    <col min="1287" max="1287" width="16" style="88" customWidth="1"/>
    <col min="1288" max="1288" width="15.7109375" style="88" customWidth="1"/>
    <col min="1289" max="1289" width="21.42578125" style="88" bestFit="1" customWidth="1"/>
    <col min="1290" max="1290" width="16.85546875" style="88" bestFit="1" customWidth="1"/>
    <col min="1291" max="1291" width="14.5703125" style="88" customWidth="1"/>
    <col min="1292" max="1292" width="8.7109375" style="88"/>
    <col min="1293" max="1294" width="0" style="88" hidden="1" customWidth="1"/>
    <col min="1295" max="1295" width="2.5703125" style="88" customWidth="1"/>
    <col min="1296" max="1296" width="1.28515625" style="88" customWidth="1"/>
    <col min="1297" max="1303" width="0" style="88" hidden="1" customWidth="1"/>
    <col min="1304" max="1536" width="8.7109375" style="88"/>
    <col min="1537" max="1537" width="4.28515625" style="88" customWidth="1"/>
    <col min="1538" max="1538" width="4.7109375" style="88" customWidth="1"/>
    <col min="1539" max="1539" width="55.85546875" style="88" customWidth="1"/>
    <col min="1540" max="1540" width="10.7109375" style="88" bestFit="1" customWidth="1"/>
    <col min="1541" max="1541" width="7.85546875" style="88" customWidth="1"/>
    <col min="1542" max="1542" width="19.7109375" style="88" bestFit="1" customWidth="1"/>
    <col min="1543" max="1543" width="16" style="88" customWidth="1"/>
    <col min="1544" max="1544" width="15.7109375" style="88" customWidth="1"/>
    <col min="1545" max="1545" width="21.42578125" style="88" bestFit="1" customWidth="1"/>
    <col min="1546" max="1546" width="16.85546875" style="88" bestFit="1" customWidth="1"/>
    <col min="1547" max="1547" width="14.5703125" style="88" customWidth="1"/>
    <col min="1548" max="1548" width="8.7109375" style="88"/>
    <col min="1549" max="1550" width="0" style="88" hidden="1" customWidth="1"/>
    <col min="1551" max="1551" width="2.5703125" style="88" customWidth="1"/>
    <col min="1552" max="1552" width="1.28515625" style="88" customWidth="1"/>
    <col min="1553" max="1559" width="0" style="88" hidden="1" customWidth="1"/>
    <col min="1560" max="1792" width="8.7109375" style="88"/>
    <col min="1793" max="1793" width="4.28515625" style="88" customWidth="1"/>
    <col min="1794" max="1794" width="4.7109375" style="88" customWidth="1"/>
    <col min="1795" max="1795" width="55.85546875" style="88" customWidth="1"/>
    <col min="1796" max="1796" width="10.7109375" style="88" bestFit="1" customWidth="1"/>
    <col min="1797" max="1797" width="7.85546875" style="88" customWidth="1"/>
    <col min="1798" max="1798" width="19.7109375" style="88" bestFit="1" customWidth="1"/>
    <col min="1799" max="1799" width="16" style="88" customWidth="1"/>
    <col min="1800" max="1800" width="15.7109375" style="88" customWidth="1"/>
    <col min="1801" max="1801" width="21.42578125" style="88" bestFit="1" customWidth="1"/>
    <col min="1802" max="1802" width="16.85546875" style="88" bestFit="1" customWidth="1"/>
    <col min="1803" max="1803" width="14.5703125" style="88" customWidth="1"/>
    <col min="1804" max="1804" width="8.7109375" style="88"/>
    <col min="1805" max="1806" width="0" style="88" hidden="1" customWidth="1"/>
    <col min="1807" max="1807" width="2.5703125" style="88" customWidth="1"/>
    <col min="1808" max="1808" width="1.28515625" style="88" customWidth="1"/>
    <col min="1809" max="1815" width="0" style="88" hidden="1" customWidth="1"/>
    <col min="1816" max="2048" width="8.7109375" style="88"/>
    <col min="2049" max="2049" width="4.28515625" style="88" customWidth="1"/>
    <col min="2050" max="2050" width="4.7109375" style="88" customWidth="1"/>
    <col min="2051" max="2051" width="55.85546875" style="88" customWidth="1"/>
    <col min="2052" max="2052" width="10.7109375" style="88" bestFit="1" customWidth="1"/>
    <col min="2053" max="2053" width="7.85546875" style="88" customWidth="1"/>
    <col min="2054" max="2054" width="19.7109375" style="88" bestFit="1" customWidth="1"/>
    <col min="2055" max="2055" width="16" style="88" customWidth="1"/>
    <col min="2056" max="2056" width="15.7109375" style="88" customWidth="1"/>
    <col min="2057" max="2057" width="21.42578125" style="88" bestFit="1" customWidth="1"/>
    <col min="2058" max="2058" width="16.85546875" style="88" bestFit="1" customWidth="1"/>
    <col min="2059" max="2059" width="14.5703125" style="88" customWidth="1"/>
    <col min="2060" max="2060" width="8.7109375" style="88"/>
    <col min="2061" max="2062" width="0" style="88" hidden="1" customWidth="1"/>
    <col min="2063" max="2063" width="2.5703125" style="88" customWidth="1"/>
    <col min="2064" max="2064" width="1.28515625" style="88" customWidth="1"/>
    <col min="2065" max="2071" width="0" style="88" hidden="1" customWidth="1"/>
    <col min="2072" max="2304" width="8.7109375" style="88"/>
    <col min="2305" max="2305" width="4.28515625" style="88" customWidth="1"/>
    <col min="2306" max="2306" width="4.7109375" style="88" customWidth="1"/>
    <col min="2307" max="2307" width="55.85546875" style="88" customWidth="1"/>
    <col min="2308" max="2308" width="10.7109375" style="88" bestFit="1" customWidth="1"/>
    <col min="2309" max="2309" width="7.85546875" style="88" customWidth="1"/>
    <col min="2310" max="2310" width="19.7109375" style="88" bestFit="1" customWidth="1"/>
    <col min="2311" max="2311" width="16" style="88" customWidth="1"/>
    <col min="2312" max="2312" width="15.7109375" style="88" customWidth="1"/>
    <col min="2313" max="2313" width="21.42578125" style="88" bestFit="1" customWidth="1"/>
    <col min="2314" max="2314" width="16.85546875" style="88" bestFit="1" customWidth="1"/>
    <col min="2315" max="2315" width="14.5703125" style="88" customWidth="1"/>
    <col min="2316" max="2316" width="8.7109375" style="88"/>
    <col min="2317" max="2318" width="0" style="88" hidden="1" customWidth="1"/>
    <col min="2319" max="2319" width="2.5703125" style="88" customWidth="1"/>
    <col min="2320" max="2320" width="1.28515625" style="88" customWidth="1"/>
    <col min="2321" max="2327" width="0" style="88" hidden="1" customWidth="1"/>
    <col min="2328" max="2560" width="8.7109375" style="88"/>
    <col min="2561" max="2561" width="4.28515625" style="88" customWidth="1"/>
    <col min="2562" max="2562" width="4.7109375" style="88" customWidth="1"/>
    <col min="2563" max="2563" width="55.85546875" style="88" customWidth="1"/>
    <col min="2564" max="2564" width="10.7109375" style="88" bestFit="1" customWidth="1"/>
    <col min="2565" max="2565" width="7.85546875" style="88" customWidth="1"/>
    <col min="2566" max="2566" width="19.7109375" style="88" bestFit="1" customWidth="1"/>
    <col min="2567" max="2567" width="16" style="88" customWidth="1"/>
    <col min="2568" max="2568" width="15.7109375" style="88" customWidth="1"/>
    <col min="2569" max="2569" width="21.42578125" style="88" bestFit="1" customWidth="1"/>
    <col min="2570" max="2570" width="16.85546875" style="88" bestFit="1" customWidth="1"/>
    <col min="2571" max="2571" width="14.5703125" style="88" customWidth="1"/>
    <col min="2572" max="2572" width="8.7109375" style="88"/>
    <col min="2573" max="2574" width="0" style="88" hidden="1" customWidth="1"/>
    <col min="2575" max="2575" width="2.5703125" style="88" customWidth="1"/>
    <col min="2576" max="2576" width="1.28515625" style="88" customWidth="1"/>
    <col min="2577" max="2583" width="0" style="88" hidden="1" customWidth="1"/>
    <col min="2584" max="2816" width="8.7109375" style="88"/>
    <col min="2817" max="2817" width="4.28515625" style="88" customWidth="1"/>
    <col min="2818" max="2818" width="4.7109375" style="88" customWidth="1"/>
    <col min="2819" max="2819" width="55.85546875" style="88" customWidth="1"/>
    <col min="2820" max="2820" width="10.7109375" style="88" bestFit="1" customWidth="1"/>
    <col min="2821" max="2821" width="7.85546875" style="88" customWidth="1"/>
    <col min="2822" max="2822" width="19.7109375" style="88" bestFit="1" customWidth="1"/>
    <col min="2823" max="2823" width="16" style="88" customWidth="1"/>
    <col min="2824" max="2824" width="15.7109375" style="88" customWidth="1"/>
    <col min="2825" max="2825" width="21.42578125" style="88" bestFit="1" customWidth="1"/>
    <col min="2826" max="2826" width="16.85546875" style="88" bestFit="1" customWidth="1"/>
    <col min="2827" max="2827" width="14.5703125" style="88" customWidth="1"/>
    <col min="2828" max="2828" width="8.7109375" style="88"/>
    <col min="2829" max="2830" width="0" style="88" hidden="1" customWidth="1"/>
    <col min="2831" max="2831" width="2.5703125" style="88" customWidth="1"/>
    <col min="2832" max="2832" width="1.28515625" style="88" customWidth="1"/>
    <col min="2833" max="2839" width="0" style="88" hidden="1" customWidth="1"/>
    <col min="2840" max="3072" width="8.7109375" style="88"/>
    <col min="3073" max="3073" width="4.28515625" style="88" customWidth="1"/>
    <col min="3074" max="3074" width="4.7109375" style="88" customWidth="1"/>
    <col min="3075" max="3075" width="55.85546875" style="88" customWidth="1"/>
    <col min="3076" max="3076" width="10.7109375" style="88" bestFit="1" customWidth="1"/>
    <col min="3077" max="3077" width="7.85546875" style="88" customWidth="1"/>
    <col min="3078" max="3078" width="19.7109375" style="88" bestFit="1" customWidth="1"/>
    <col min="3079" max="3079" width="16" style="88" customWidth="1"/>
    <col min="3080" max="3080" width="15.7109375" style="88" customWidth="1"/>
    <col min="3081" max="3081" width="21.42578125" style="88" bestFit="1" customWidth="1"/>
    <col min="3082" max="3082" width="16.85546875" style="88" bestFit="1" customWidth="1"/>
    <col min="3083" max="3083" width="14.5703125" style="88" customWidth="1"/>
    <col min="3084" max="3084" width="8.7109375" style="88"/>
    <col min="3085" max="3086" width="0" style="88" hidden="1" customWidth="1"/>
    <col min="3087" max="3087" width="2.5703125" style="88" customWidth="1"/>
    <col min="3088" max="3088" width="1.28515625" style="88" customWidth="1"/>
    <col min="3089" max="3095" width="0" style="88" hidden="1" customWidth="1"/>
    <col min="3096" max="3328" width="8.7109375" style="88"/>
    <col min="3329" max="3329" width="4.28515625" style="88" customWidth="1"/>
    <col min="3330" max="3330" width="4.7109375" style="88" customWidth="1"/>
    <col min="3331" max="3331" width="55.85546875" style="88" customWidth="1"/>
    <col min="3332" max="3332" width="10.7109375" style="88" bestFit="1" customWidth="1"/>
    <col min="3333" max="3333" width="7.85546875" style="88" customWidth="1"/>
    <col min="3334" max="3334" width="19.7109375" style="88" bestFit="1" customWidth="1"/>
    <col min="3335" max="3335" width="16" style="88" customWidth="1"/>
    <col min="3336" max="3336" width="15.7109375" style="88" customWidth="1"/>
    <col min="3337" max="3337" width="21.42578125" style="88" bestFit="1" customWidth="1"/>
    <col min="3338" max="3338" width="16.85546875" style="88" bestFit="1" customWidth="1"/>
    <col min="3339" max="3339" width="14.5703125" style="88" customWidth="1"/>
    <col min="3340" max="3340" width="8.7109375" style="88"/>
    <col min="3341" max="3342" width="0" style="88" hidden="1" customWidth="1"/>
    <col min="3343" max="3343" width="2.5703125" style="88" customWidth="1"/>
    <col min="3344" max="3344" width="1.28515625" style="88" customWidth="1"/>
    <col min="3345" max="3351" width="0" style="88" hidden="1" customWidth="1"/>
    <col min="3352" max="3584" width="8.7109375" style="88"/>
    <col min="3585" max="3585" width="4.28515625" style="88" customWidth="1"/>
    <col min="3586" max="3586" width="4.7109375" style="88" customWidth="1"/>
    <col min="3587" max="3587" width="55.85546875" style="88" customWidth="1"/>
    <col min="3588" max="3588" width="10.7109375" style="88" bestFit="1" customWidth="1"/>
    <col min="3589" max="3589" width="7.85546875" style="88" customWidth="1"/>
    <col min="3590" max="3590" width="19.7109375" style="88" bestFit="1" customWidth="1"/>
    <col min="3591" max="3591" width="16" style="88" customWidth="1"/>
    <col min="3592" max="3592" width="15.7109375" style="88" customWidth="1"/>
    <col min="3593" max="3593" width="21.42578125" style="88" bestFit="1" customWidth="1"/>
    <col min="3594" max="3594" width="16.85546875" style="88" bestFit="1" customWidth="1"/>
    <col min="3595" max="3595" width="14.5703125" style="88" customWidth="1"/>
    <col min="3596" max="3596" width="8.7109375" style="88"/>
    <col min="3597" max="3598" width="0" style="88" hidden="1" customWidth="1"/>
    <col min="3599" max="3599" width="2.5703125" style="88" customWidth="1"/>
    <col min="3600" max="3600" width="1.28515625" style="88" customWidth="1"/>
    <col min="3601" max="3607" width="0" style="88" hidden="1" customWidth="1"/>
    <col min="3608" max="3840" width="8.7109375" style="88"/>
    <col min="3841" max="3841" width="4.28515625" style="88" customWidth="1"/>
    <col min="3842" max="3842" width="4.7109375" style="88" customWidth="1"/>
    <col min="3843" max="3843" width="55.85546875" style="88" customWidth="1"/>
    <col min="3844" max="3844" width="10.7109375" style="88" bestFit="1" customWidth="1"/>
    <col min="3845" max="3845" width="7.85546875" style="88" customWidth="1"/>
    <col min="3846" max="3846" width="19.7109375" style="88" bestFit="1" customWidth="1"/>
    <col min="3847" max="3847" width="16" style="88" customWidth="1"/>
    <col min="3848" max="3848" width="15.7109375" style="88" customWidth="1"/>
    <col min="3849" max="3849" width="21.42578125" style="88" bestFit="1" customWidth="1"/>
    <col min="3850" max="3850" width="16.85546875" style="88" bestFit="1" customWidth="1"/>
    <col min="3851" max="3851" width="14.5703125" style="88" customWidth="1"/>
    <col min="3852" max="3852" width="8.7109375" style="88"/>
    <col min="3853" max="3854" width="0" style="88" hidden="1" customWidth="1"/>
    <col min="3855" max="3855" width="2.5703125" style="88" customWidth="1"/>
    <col min="3856" max="3856" width="1.28515625" style="88" customWidth="1"/>
    <col min="3857" max="3863" width="0" style="88" hidden="1" customWidth="1"/>
    <col min="3864" max="4096" width="8.7109375" style="88"/>
    <col min="4097" max="4097" width="4.28515625" style="88" customWidth="1"/>
    <col min="4098" max="4098" width="4.7109375" style="88" customWidth="1"/>
    <col min="4099" max="4099" width="55.85546875" style="88" customWidth="1"/>
    <col min="4100" max="4100" width="10.7109375" style="88" bestFit="1" customWidth="1"/>
    <col min="4101" max="4101" width="7.85546875" style="88" customWidth="1"/>
    <col min="4102" max="4102" width="19.7109375" style="88" bestFit="1" customWidth="1"/>
    <col min="4103" max="4103" width="16" style="88" customWidth="1"/>
    <col min="4104" max="4104" width="15.7109375" style="88" customWidth="1"/>
    <col min="4105" max="4105" width="21.42578125" style="88" bestFit="1" customWidth="1"/>
    <col min="4106" max="4106" width="16.85546875" style="88" bestFit="1" customWidth="1"/>
    <col min="4107" max="4107" width="14.5703125" style="88" customWidth="1"/>
    <col min="4108" max="4108" width="8.7109375" style="88"/>
    <col min="4109" max="4110" width="0" style="88" hidden="1" customWidth="1"/>
    <col min="4111" max="4111" width="2.5703125" style="88" customWidth="1"/>
    <col min="4112" max="4112" width="1.28515625" style="88" customWidth="1"/>
    <col min="4113" max="4119" width="0" style="88" hidden="1" customWidth="1"/>
    <col min="4120" max="4352" width="8.7109375" style="88"/>
    <col min="4353" max="4353" width="4.28515625" style="88" customWidth="1"/>
    <col min="4354" max="4354" width="4.7109375" style="88" customWidth="1"/>
    <col min="4355" max="4355" width="55.85546875" style="88" customWidth="1"/>
    <col min="4356" max="4356" width="10.7109375" style="88" bestFit="1" customWidth="1"/>
    <col min="4357" max="4357" width="7.85546875" style="88" customWidth="1"/>
    <col min="4358" max="4358" width="19.7109375" style="88" bestFit="1" customWidth="1"/>
    <col min="4359" max="4359" width="16" style="88" customWidth="1"/>
    <col min="4360" max="4360" width="15.7109375" style="88" customWidth="1"/>
    <col min="4361" max="4361" width="21.42578125" style="88" bestFit="1" customWidth="1"/>
    <col min="4362" max="4362" width="16.85546875" style="88" bestFit="1" customWidth="1"/>
    <col min="4363" max="4363" width="14.5703125" style="88" customWidth="1"/>
    <col min="4364" max="4364" width="8.7109375" style="88"/>
    <col min="4365" max="4366" width="0" style="88" hidden="1" customWidth="1"/>
    <col min="4367" max="4367" width="2.5703125" style="88" customWidth="1"/>
    <col min="4368" max="4368" width="1.28515625" style="88" customWidth="1"/>
    <col min="4369" max="4375" width="0" style="88" hidden="1" customWidth="1"/>
    <col min="4376" max="4608" width="8.7109375" style="88"/>
    <col min="4609" max="4609" width="4.28515625" style="88" customWidth="1"/>
    <col min="4610" max="4610" width="4.7109375" style="88" customWidth="1"/>
    <col min="4611" max="4611" width="55.85546875" style="88" customWidth="1"/>
    <col min="4612" max="4612" width="10.7109375" style="88" bestFit="1" customWidth="1"/>
    <col min="4613" max="4613" width="7.85546875" style="88" customWidth="1"/>
    <col min="4614" max="4614" width="19.7109375" style="88" bestFit="1" customWidth="1"/>
    <col min="4615" max="4615" width="16" style="88" customWidth="1"/>
    <col min="4616" max="4616" width="15.7109375" style="88" customWidth="1"/>
    <col min="4617" max="4617" width="21.42578125" style="88" bestFit="1" customWidth="1"/>
    <col min="4618" max="4618" width="16.85546875" style="88" bestFit="1" customWidth="1"/>
    <col min="4619" max="4619" width="14.5703125" style="88" customWidth="1"/>
    <col min="4620" max="4620" width="8.7109375" style="88"/>
    <col min="4621" max="4622" width="0" style="88" hidden="1" customWidth="1"/>
    <col min="4623" max="4623" width="2.5703125" style="88" customWidth="1"/>
    <col min="4624" max="4624" width="1.28515625" style="88" customWidth="1"/>
    <col min="4625" max="4631" width="0" style="88" hidden="1" customWidth="1"/>
    <col min="4632" max="4864" width="8.7109375" style="88"/>
    <col min="4865" max="4865" width="4.28515625" style="88" customWidth="1"/>
    <col min="4866" max="4866" width="4.7109375" style="88" customWidth="1"/>
    <col min="4867" max="4867" width="55.85546875" style="88" customWidth="1"/>
    <col min="4868" max="4868" width="10.7109375" style="88" bestFit="1" customWidth="1"/>
    <col min="4869" max="4869" width="7.85546875" style="88" customWidth="1"/>
    <col min="4870" max="4870" width="19.7109375" style="88" bestFit="1" customWidth="1"/>
    <col min="4871" max="4871" width="16" style="88" customWidth="1"/>
    <col min="4872" max="4872" width="15.7109375" style="88" customWidth="1"/>
    <col min="4873" max="4873" width="21.42578125" style="88" bestFit="1" customWidth="1"/>
    <col min="4874" max="4874" width="16.85546875" style="88" bestFit="1" customWidth="1"/>
    <col min="4875" max="4875" width="14.5703125" style="88" customWidth="1"/>
    <col min="4876" max="4876" width="8.7109375" style="88"/>
    <col min="4877" max="4878" width="0" style="88" hidden="1" customWidth="1"/>
    <col min="4879" max="4879" width="2.5703125" style="88" customWidth="1"/>
    <col min="4880" max="4880" width="1.28515625" style="88" customWidth="1"/>
    <col min="4881" max="4887" width="0" style="88" hidden="1" customWidth="1"/>
    <col min="4888" max="5120" width="8.7109375" style="88"/>
    <col min="5121" max="5121" width="4.28515625" style="88" customWidth="1"/>
    <col min="5122" max="5122" width="4.7109375" style="88" customWidth="1"/>
    <col min="5123" max="5123" width="55.85546875" style="88" customWidth="1"/>
    <col min="5124" max="5124" width="10.7109375" style="88" bestFit="1" customWidth="1"/>
    <col min="5125" max="5125" width="7.85546875" style="88" customWidth="1"/>
    <col min="5126" max="5126" width="19.7109375" style="88" bestFit="1" customWidth="1"/>
    <col min="5127" max="5127" width="16" style="88" customWidth="1"/>
    <col min="5128" max="5128" width="15.7109375" style="88" customWidth="1"/>
    <col min="5129" max="5129" width="21.42578125" style="88" bestFit="1" customWidth="1"/>
    <col min="5130" max="5130" width="16.85546875" style="88" bestFit="1" customWidth="1"/>
    <col min="5131" max="5131" width="14.5703125" style="88" customWidth="1"/>
    <col min="5132" max="5132" width="8.7109375" style="88"/>
    <col min="5133" max="5134" width="0" style="88" hidden="1" customWidth="1"/>
    <col min="5135" max="5135" width="2.5703125" style="88" customWidth="1"/>
    <col min="5136" max="5136" width="1.28515625" style="88" customWidth="1"/>
    <col min="5137" max="5143" width="0" style="88" hidden="1" customWidth="1"/>
    <col min="5144" max="5376" width="8.7109375" style="88"/>
    <col min="5377" max="5377" width="4.28515625" style="88" customWidth="1"/>
    <col min="5378" max="5378" width="4.7109375" style="88" customWidth="1"/>
    <col min="5379" max="5379" width="55.85546875" style="88" customWidth="1"/>
    <col min="5380" max="5380" width="10.7109375" style="88" bestFit="1" customWidth="1"/>
    <col min="5381" max="5381" width="7.85546875" style="88" customWidth="1"/>
    <col min="5382" max="5382" width="19.7109375" style="88" bestFit="1" customWidth="1"/>
    <col min="5383" max="5383" width="16" style="88" customWidth="1"/>
    <col min="5384" max="5384" width="15.7109375" style="88" customWidth="1"/>
    <col min="5385" max="5385" width="21.42578125" style="88" bestFit="1" customWidth="1"/>
    <col min="5386" max="5386" width="16.85546875" style="88" bestFit="1" customWidth="1"/>
    <col min="5387" max="5387" width="14.5703125" style="88" customWidth="1"/>
    <col min="5388" max="5388" width="8.7109375" style="88"/>
    <col min="5389" max="5390" width="0" style="88" hidden="1" customWidth="1"/>
    <col min="5391" max="5391" width="2.5703125" style="88" customWidth="1"/>
    <col min="5392" max="5392" width="1.28515625" style="88" customWidth="1"/>
    <col min="5393" max="5399" width="0" style="88" hidden="1" customWidth="1"/>
    <col min="5400" max="5632" width="8.7109375" style="88"/>
    <col min="5633" max="5633" width="4.28515625" style="88" customWidth="1"/>
    <col min="5634" max="5634" width="4.7109375" style="88" customWidth="1"/>
    <col min="5635" max="5635" width="55.85546875" style="88" customWidth="1"/>
    <col min="5636" max="5636" width="10.7109375" style="88" bestFit="1" customWidth="1"/>
    <col min="5637" max="5637" width="7.85546875" style="88" customWidth="1"/>
    <col min="5638" max="5638" width="19.7109375" style="88" bestFit="1" customWidth="1"/>
    <col min="5639" max="5639" width="16" style="88" customWidth="1"/>
    <col min="5640" max="5640" width="15.7109375" style="88" customWidth="1"/>
    <col min="5641" max="5641" width="21.42578125" style="88" bestFit="1" customWidth="1"/>
    <col min="5642" max="5642" width="16.85546875" style="88" bestFit="1" customWidth="1"/>
    <col min="5643" max="5643" width="14.5703125" style="88" customWidth="1"/>
    <col min="5644" max="5644" width="8.7109375" style="88"/>
    <col min="5645" max="5646" width="0" style="88" hidden="1" customWidth="1"/>
    <col min="5647" max="5647" width="2.5703125" style="88" customWidth="1"/>
    <col min="5648" max="5648" width="1.28515625" style="88" customWidth="1"/>
    <col min="5649" max="5655" width="0" style="88" hidden="1" customWidth="1"/>
    <col min="5656" max="5888" width="8.7109375" style="88"/>
    <col min="5889" max="5889" width="4.28515625" style="88" customWidth="1"/>
    <col min="5890" max="5890" width="4.7109375" style="88" customWidth="1"/>
    <col min="5891" max="5891" width="55.85546875" style="88" customWidth="1"/>
    <col min="5892" max="5892" width="10.7109375" style="88" bestFit="1" customWidth="1"/>
    <col min="5893" max="5893" width="7.85546875" style="88" customWidth="1"/>
    <col min="5894" max="5894" width="19.7109375" style="88" bestFit="1" customWidth="1"/>
    <col min="5895" max="5895" width="16" style="88" customWidth="1"/>
    <col min="5896" max="5896" width="15.7109375" style="88" customWidth="1"/>
    <col min="5897" max="5897" width="21.42578125" style="88" bestFit="1" customWidth="1"/>
    <col min="5898" max="5898" width="16.85546875" style="88" bestFit="1" customWidth="1"/>
    <col min="5899" max="5899" width="14.5703125" style="88" customWidth="1"/>
    <col min="5900" max="5900" width="8.7109375" style="88"/>
    <col min="5901" max="5902" width="0" style="88" hidden="1" customWidth="1"/>
    <col min="5903" max="5903" width="2.5703125" style="88" customWidth="1"/>
    <col min="5904" max="5904" width="1.28515625" style="88" customWidth="1"/>
    <col min="5905" max="5911" width="0" style="88" hidden="1" customWidth="1"/>
    <col min="5912" max="6144" width="8.7109375" style="88"/>
    <col min="6145" max="6145" width="4.28515625" style="88" customWidth="1"/>
    <col min="6146" max="6146" width="4.7109375" style="88" customWidth="1"/>
    <col min="6147" max="6147" width="55.85546875" style="88" customWidth="1"/>
    <col min="6148" max="6148" width="10.7109375" style="88" bestFit="1" customWidth="1"/>
    <col min="6149" max="6149" width="7.85546875" style="88" customWidth="1"/>
    <col min="6150" max="6150" width="19.7109375" style="88" bestFit="1" customWidth="1"/>
    <col min="6151" max="6151" width="16" style="88" customWidth="1"/>
    <col min="6152" max="6152" width="15.7109375" style="88" customWidth="1"/>
    <col min="6153" max="6153" width="21.42578125" style="88" bestFit="1" customWidth="1"/>
    <col min="6154" max="6154" width="16.85546875" style="88" bestFit="1" customWidth="1"/>
    <col min="6155" max="6155" width="14.5703125" style="88" customWidth="1"/>
    <col min="6156" max="6156" width="8.7109375" style="88"/>
    <col min="6157" max="6158" width="0" style="88" hidden="1" customWidth="1"/>
    <col min="6159" max="6159" width="2.5703125" style="88" customWidth="1"/>
    <col min="6160" max="6160" width="1.28515625" style="88" customWidth="1"/>
    <col min="6161" max="6167" width="0" style="88" hidden="1" customWidth="1"/>
    <col min="6168" max="6400" width="8.7109375" style="88"/>
    <col min="6401" max="6401" width="4.28515625" style="88" customWidth="1"/>
    <col min="6402" max="6402" width="4.7109375" style="88" customWidth="1"/>
    <col min="6403" max="6403" width="55.85546875" style="88" customWidth="1"/>
    <col min="6404" max="6404" width="10.7109375" style="88" bestFit="1" customWidth="1"/>
    <col min="6405" max="6405" width="7.85546875" style="88" customWidth="1"/>
    <col min="6406" max="6406" width="19.7109375" style="88" bestFit="1" customWidth="1"/>
    <col min="6407" max="6407" width="16" style="88" customWidth="1"/>
    <col min="6408" max="6408" width="15.7109375" style="88" customWidth="1"/>
    <col min="6409" max="6409" width="21.42578125" style="88" bestFit="1" customWidth="1"/>
    <col min="6410" max="6410" width="16.85546875" style="88" bestFit="1" customWidth="1"/>
    <col min="6411" max="6411" width="14.5703125" style="88" customWidth="1"/>
    <col min="6412" max="6412" width="8.7109375" style="88"/>
    <col min="6413" max="6414" width="0" style="88" hidden="1" customWidth="1"/>
    <col min="6415" max="6415" width="2.5703125" style="88" customWidth="1"/>
    <col min="6416" max="6416" width="1.28515625" style="88" customWidth="1"/>
    <col min="6417" max="6423" width="0" style="88" hidden="1" customWidth="1"/>
    <col min="6424" max="6656" width="8.7109375" style="88"/>
    <col min="6657" max="6657" width="4.28515625" style="88" customWidth="1"/>
    <col min="6658" max="6658" width="4.7109375" style="88" customWidth="1"/>
    <col min="6659" max="6659" width="55.85546875" style="88" customWidth="1"/>
    <col min="6660" max="6660" width="10.7109375" style="88" bestFit="1" customWidth="1"/>
    <col min="6661" max="6661" width="7.85546875" style="88" customWidth="1"/>
    <col min="6662" max="6662" width="19.7109375" style="88" bestFit="1" customWidth="1"/>
    <col min="6663" max="6663" width="16" style="88" customWidth="1"/>
    <col min="6664" max="6664" width="15.7109375" style="88" customWidth="1"/>
    <col min="6665" max="6665" width="21.42578125" style="88" bestFit="1" customWidth="1"/>
    <col min="6666" max="6666" width="16.85546875" style="88" bestFit="1" customWidth="1"/>
    <col min="6667" max="6667" width="14.5703125" style="88" customWidth="1"/>
    <col min="6668" max="6668" width="8.7109375" style="88"/>
    <col min="6669" max="6670" width="0" style="88" hidden="1" customWidth="1"/>
    <col min="6671" max="6671" width="2.5703125" style="88" customWidth="1"/>
    <col min="6672" max="6672" width="1.28515625" style="88" customWidth="1"/>
    <col min="6673" max="6679" width="0" style="88" hidden="1" customWidth="1"/>
    <col min="6680" max="6912" width="8.7109375" style="88"/>
    <col min="6913" max="6913" width="4.28515625" style="88" customWidth="1"/>
    <col min="6914" max="6914" width="4.7109375" style="88" customWidth="1"/>
    <col min="6915" max="6915" width="55.85546875" style="88" customWidth="1"/>
    <col min="6916" max="6916" width="10.7109375" style="88" bestFit="1" customWidth="1"/>
    <col min="6917" max="6917" width="7.85546875" style="88" customWidth="1"/>
    <col min="6918" max="6918" width="19.7109375" style="88" bestFit="1" customWidth="1"/>
    <col min="6919" max="6919" width="16" style="88" customWidth="1"/>
    <col min="6920" max="6920" width="15.7109375" style="88" customWidth="1"/>
    <col min="6921" max="6921" width="21.42578125" style="88" bestFit="1" customWidth="1"/>
    <col min="6922" max="6922" width="16.85546875" style="88" bestFit="1" customWidth="1"/>
    <col min="6923" max="6923" width="14.5703125" style="88" customWidth="1"/>
    <col min="6924" max="6924" width="8.7109375" style="88"/>
    <col min="6925" max="6926" width="0" style="88" hidden="1" customWidth="1"/>
    <col min="6927" max="6927" width="2.5703125" style="88" customWidth="1"/>
    <col min="6928" max="6928" width="1.28515625" style="88" customWidth="1"/>
    <col min="6929" max="6935" width="0" style="88" hidden="1" customWidth="1"/>
    <col min="6936" max="7168" width="8.7109375" style="88"/>
    <col min="7169" max="7169" width="4.28515625" style="88" customWidth="1"/>
    <col min="7170" max="7170" width="4.7109375" style="88" customWidth="1"/>
    <col min="7171" max="7171" width="55.85546875" style="88" customWidth="1"/>
    <col min="7172" max="7172" width="10.7109375" style="88" bestFit="1" customWidth="1"/>
    <col min="7173" max="7173" width="7.85546875" style="88" customWidth="1"/>
    <col min="7174" max="7174" width="19.7109375" style="88" bestFit="1" customWidth="1"/>
    <col min="7175" max="7175" width="16" style="88" customWidth="1"/>
    <col min="7176" max="7176" width="15.7109375" style="88" customWidth="1"/>
    <col min="7177" max="7177" width="21.42578125" style="88" bestFit="1" customWidth="1"/>
    <col min="7178" max="7178" width="16.85546875" style="88" bestFit="1" customWidth="1"/>
    <col min="7179" max="7179" width="14.5703125" style="88" customWidth="1"/>
    <col min="7180" max="7180" width="8.7109375" style="88"/>
    <col min="7181" max="7182" width="0" style="88" hidden="1" customWidth="1"/>
    <col min="7183" max="7183" width="2.5703125" style="88" customWidth="1"/>
    <col min="7184" max="7184" width="1.28515625" style="88" customWidth="1"/>
    <col min="7185" max="7191" width="0" style="88" hidden="1" customWidth="1"/>
    <col min="7192" max="7424" width="8.7109375" style="88"/>
    <col min="7425" max="7425" width="4.28515625" style="88" customWidth="1"/>
    <col min="7426" max="7426" width="4.7109375" style="88" customWidth="1"/>
    <col min="7427" max="7427" width="55.85546875" style="88" customWidth="1"/>
    <col min="7428" max="7428" width="10.7109375" style="88" bestFit="1" customWidth="1"/>
    <col min="7429" max="7429" width="7.85546875" style="88" customWidth="1"/>
    <col min="7430" max="7430" width="19.7109375" style="88" bestFit="1" customWidth="1"/>
    <col min="7431" max="7431" width="16" style="88" customWidth="1"/>
    <col min="7432" max="7432" width="15.7109375" style="88" customWidth="1"/>
    <col min="7433" max="7433" width="21.42578125" style="88" bestFit="1" customWidth="1"/>
    <col min="7434" max="7434" width="16.85546875" style="88" bestFit="1" customWidth="1"/>
    <col min="7435" max="7435" width="14.5703125" style="88" customWidth="1"/>
    <col min="7436" max="7436" width="8.7109375" style="88"/>
    <col min="7437" max="7438" width="0" style="88" hidden="1" customWidth="1"/>
    <col min="7439" max="7439" width="2.5703125" style="88" customWidth="1"/>
    <col min="7440" max="7440" width="1.28515625" style="88" customWidth="1"/>
    <col min="7441" max="7447" width="0" style="88" hidden="1" customWidth="1"/>
    <col min="7448" max="7680" width="8.7109375" style="88"/>
    <col min="7681" max="7681" width="4.28515625" style="88" customWidth="1"/>
    <col min="7682" max="7682" width="4.7109375" style="88" customWidth="1"/>
    <col min="7683" max="7683" width="55.85546875" style="88" customWidth="1"/>
    <col min="7684" max="7684" width="10.7109375" style="88" bestFit="1" customWidth="1"/>
    <col min="7685" max="7685" width="7.85546875" style="88" customWidth="1"/>
    <col min="7686" max="7686" width="19.7109375" style="88" bestFit="1" customWidth="1"/>
    <col min="7687" max="7687" width="16" style="88" customWidth="1"/>
    <col min="7688" max="7688" width="15.7109375" style="88" customWidth="1"/>
    <col min="7689" max="7689" width="21.42578125" style="88" bestFit="1" customWidth="1"/>
    <col min="7690" max="7690" width="16.85546875" style="88" bestFit="1" customWidth="1"/>
    <col min="7691" max="7691" width="14.5703125" style="88" customWidth="1"/>
    <col min="7692" max="7692" width="8.7109375" style="88"/>
    <col min="7693" max="7694" width="0" style="88" hidden="1" customWidth="1"/>
    <col min="7695" max="7695" width="2.5703125" style="88" customWidth="1"/>
    <col min="7696" max="7696" width="1.28515625" style="88" customWidth="1"/>
    <col min="7697" max="7703" width="0" style="88" hidden="1" customWidth="1"/>
    <col min="7704" max="7936" width="8.7109375" style="88"/>
    <col min="7937" max="7937" width="4.28515625" style="88" customWidth="1"/>
    <col min="7938" max="7938" width="4.7109375" style="88" customWidth="1"/>
    <col min="7939" max="7939" width="55.85546875" style="88" customWidth="1"/>
    <col min="7940" max="7940" width="10.7109375" style="88" bestFit="1" customWidth="1"/>
    <col min="7941" max="7941" width="7.85546875" style="88" customWidth="1"/>
    <col min="7942" max="7942" width="19.7109375" style="88" bestFit="1" customWidth="1"/>
    <col min="7943" max="7943" width="16" style="88" customWidth="1"/>
    <col min="7944" max="7944" width="15.7109375" style="88" customWidth="1"/>
    <col min="7945" max="7945" width="21.42578125" style="88" bestFit="1" customWidth="1"/>
    <col min="7946" max="7946" width="16.85546875" style="88" bestFit="1" customWidth="1"/>
    <col min="7947" max="7947" width="14.5703125" style="88" customWidth="1"/>
    <col min="7948" max="7948" width="8.7109375" style="88"/>
    <col min="7949" max="7950" width="0" style="88" hidden="1" customWidth="1"/>
    <col min="7951" max="7951" width="2.5703125" style="88" customWidth="1"/>
    <col min="7952" max="7952" width="1.28515625" style="88" customWidth="1"/>
    <col min="7953" max="7959" width="0" style="88" hidden="1" customWidth="1"/>
    <col min="7960" max="8192" width="8.7109375" style="88"/>
    <col min="8193" max="8193" width="4.28515625" style="88" customWidth="1"/>
    <col min="8194" max="8194" width="4.7109375" style="88" customWidth="1"/>
    <col min="8195" max="8195" width="55.85546875" style="88" customWidth="1"/>
    <col min="8196" max="8196" width="10.7109375" style="88" bestFit="1" customWidth="1"/>
    <col min="8197" max="8197" width="7.85546875" style="88" customWidth="1"/>
    <col min="8198" max="8198" width="19.7109375" style="88" bestFit="1" customWidth="1"/>
    <col min="8199" max="8199" width="16" style="88" customWidth="1"/>
    <col min="8200" max="8200" width="15.7109375" style="88" customWidth="1"/>
    <col min="8201" max="8201" width="21.42578125" style="88" bestFit="1" customWidth="1"/>
    <col min="8202" max="8202" width="16.85546875" style="88" bestFit="1" customWidth="1"/>
    <col min="8203" max="8203" width="14.5703125" style="88" customWidth="1"/>
    <col min="8204" max="8204" width="8.7109375" style="88"/>
    <col min="8205" max="8206" width="0" style="88" hidden="1" customWidth="1"/>
    <col min="8207" max="8207" width="2.5703125" style="88" customWidth="1"/>
    <col min="8208" max="8208" width="1.28515625" style="88" customWidth="1"/>
    <col min="8209" max="8215" width="0" style="88" hidden="1" customWidth="1"/>
    <col min="8216" max="8448" width="8.7109375" style="88"/>
    <col min="8449" max="8449" width="4.28515625" style="88" customWidth="1"/>
    <col min="8450" max="8450" width="4.7109375" style="88" customWidth="1"/>
    <col min="8451" max="8451" width="55.85546875" style="88" customWidth="1"/>
    <col min="8452" max="8452" width="10.7109375" style="88" bestFit="1" customWidth="1"/>
    <col min="8453" max="8453" width="7.85546875" style="88" customWidth="1"/>
    <col min="8454" max="8454" width="19.7109375" style="88" bestFit="1" customWidth="1"/>
    <col min="8455" max="8455" width="16" style="88" customWidth="1"/>
    <col min="8456" max="8456" width="15.7109375" style="88" customWidth="1"/>
    <col min="8457" max="8457" width="21.42578125" style="88" bestFit="1" customWidth="1"/>
    <col min="8458" max="8458" width="16.85546875" style="88" bestFit="1" customWidth="1"/>
    <col min="8459" max="8459" width="14.5703125" style="88" customWidth="1"/>
    <col min="8460" max="8460" width="8.7109375" style="88"/>
    <col min="8461" max="8462" width="0" style="88" hidden="1" customWidth="1"/>
    <col min="8463" max="8463" width="2.5703125" style="88" customWidth="1"/>
    <col min="8464" max="8464" width="1.28515625" style="88" customWidth="1"/>
    <col min="8465" max="8471" width="0" style="88" hidden="1" customWidth="1"/>
    <col min="8472" max="8704" width="8.7109375" style="88"/>
    <col min="8705" max="8705" width="4.28515625" style="88" customWidth="1"/>
    <col min="8706" max="8706" width="4.7109375" style="88" customWidth="1"/>
    <col min="8707" max="8707" width="55.85546875" style="88" customWidth="1"/>
    <col min="8708" max="8708" width="10.7109375" style="88" bestFit="1" customWidth="1"/>
    <col min="8709" max="8709" width="7.85546875" style="88" customWidth="1"/>
    <col min="8710" max="8710" width="19.7109375" style="88" bestFit="1" customWidth="1"/>
    <col min="8711" max="8711" width="16" style="88" customWidth="1"/>
    <col min="8712" max="8712" width="15.7109375" style="88" customWidth="1"/>
    <col min="8713" max="8713" width="21.42578125" style="88" bestFit="1" customWidth="1"/>
    <col min="8714" max="8714" width="16.85546875" style="88" bestFit="1" customWidth="1"/>
    <col min="8715" max="8715" width="14.5703125" style="88" customWidth="1"/>
    <col min="8716" max="8716" width="8.7109375" style="88"/>
    <col min="8717" max="8718" width="0" style="88" hidden="1" customWidth="1"/>
    <col min="8719" max="8719" width="2.5703125" style="88" customWidth="1"/>
    <col min="8720" max="8720" width="1.28515625" style="88" customWidth="1"/>
    <col min="8721" max="8727" width="0" style="88" hidden="1" customWidth="1"/>
    <col min="8728" max="8960" width="8.7109375" style="88"/>
    <col min="8961" max="8961" width="4.28515625" style="88" customWidth="1"/>
    <col min="8962" max="8962" width="4.7109375" style="88" customWidth="1"/>
    <col min="8963" max="8963" width="55.85546875" style="88" customWidth="1"/>
    <col min="8964" max="8964" width="10.7109375" style="88" bestFit="1" customWidth="1"/>
    <col min="8965" max="8965" width="7.85546875" style="88" customWidth="1"/>
    <col min="8966" max="8966" width="19.7109375" style="88" bestFit="1" customWidth="1"/>
    <col min="8967" max="8967" width="16" style="88" customWidth="1"/>
    <col min="8968" max="8968" width="15.7109375" style="88" customWidth="1"/>
    <col min="8969" max="8969" width="21.42578125" style="88" bestFit="1" customWidth="1"/>
    <col min="8970" max="8970" width="16.85546875" style="88" bestFit="1" customWidth="1"/>
    <col min="8971" max="8971" width="14.5703125" style="88" customWidth="1"/>
    <col min="8972" max="8972" width="8.7109375" style="88"/>
    <col min="8973" max="8974" width="0" style="88" hidden="1" customWidth="1"/>
    <col min="8975" max="8975" width="2.5703125" style="88" customWidth="1"/>
    <col min="8976" max="8976" width="1.28515625" style="88" customWidth="1"/>
    <col min="8977" max="8983" width="0" style="88" hidden="1" customWidth="1"/>
    <col min="8984" max="9216" width="8.7109375" style="88"/>
    <col min="9217" max="9217" width="4.28515625" style="88" customWidth="1"/>
    <col min="9218" max="9218" width="4.7109375" style="88" customWidth="1"/>
    <col min="9219" max="9219" width="55.85546875" style="88" customWidth="1"/>
    <col min="9220" max="9220" width="10.7109375" style="88" bestFit="1" customWidth="1"/>
    <col min="9221" max="9221" width="7.85546875" style="88" customWidth="1"/>
    <col min="9222" max="9222" width="19.7109375" style="88" bestFit="1" customWidth="1"/>
    <col min="9223" max="9223" width="16" style="88" customWidth="1"/>
    <col min="9224" max="9224" width="15.7109375" style="88" customWidth="1"/>
    <col min="9225" max="9225" width="21.42578125" style="88" bestFit="1" customWidth="1"/>
    <col min="9226" max="9226" width="16.85546875" style="88" bestFit="1" customWidth="1"/>
    <col min="9227" max="9227" width="14.5703125" style="88" customWidth="1"/>
    <col min="9228" max="9228" width="8.7109375" style="88"/>
    <col min="9229" max="9230" width="0" style="88" hidden="1" customWidth="1"/>
    <col min="9231" max="9231" width="2.5703125" style="88" customWidth="1"/>
    <col min="9232" max="9232" width="1.28515625" style="88" customWidth="1"/>
    <col min="9233" max="9239" width="0" style="88" hidden="1" customWidth="1"/>
    <col min="9240" max="9472" width="8.7109375" style="88"/>
    <col min="9473" max="9473" width="4.28515625" style="88" customWidth="1"/>
    <col min="9474" max="9474" width="4.7109375" style="88" customWidth="1"/>
    <col min="9475" max="9475" width="55.85546875" style="88" customWidth="1"/>
    <col min="9476" max="9476" width="10.7109375" style="88" bestFit="1" customWidth="1"/>
    <col min="9477" max="9477" width="7.85546875" style="88" customWidth="1"/>
    <col min="9478" max="9478" width="19.7109375" style="88" bestFit="1" customWidth="1"/>
    <col min="9479" max="9479" width="16" style="88" customWidth="1"/>
    <col min="9480" max="9480" width="15.7109375" style="88" customWidth="1"/>
    <col min="9481" max="9481" width="21.42578125" style="88" bestFit="1" customWidth="1"/>
    <col min="9482" max="9482" width="16.85546875" style="88" bestFit="1" customWidth="1"/>
    <col min="9483" max="9483" width="14.5703125" style="88" customWidth="1"/>
    <col min="9484" max="9484" width="8.7109375" style="88"/>
    <col min="9485" max="9486" width="0" style="88" hidden="1" customWidth="1"/>
    <col min="9487" max="9487" width="2.5703125" style="88" customWidth="1"/>
    <col min="9488" max="9488" width="1.28515625" style="88" customWidth="1"/>
    <col min="9489" max="9495" width="0" style="88" hidden="1" customWidth="1"/>
    <col min="9496" max="9728" width="8.7109375" style="88"/>
    <col min="9729" max="9729" width="4.28515625" style="88" customWidth="1"/>
    <col min="9730" max="9730" width="4.7109375" style="88" customWidth="1"/>
    <col min="9731" max="9731" width="55.85546875" style="88" customWidth="1"/>
    <col min="9732" max="9732" width="10.7109375" style="88" bestFit="1" customWidth="1"/>
    <col min="9733" max="9733" width="7.85546875" style="88" customWidth="1"/>
    <col min="9734" max="9734" width="19.7109375" style="88" bestFit="1" customWidth="1"/>
    <col min="9735" max="9735" width="16" style="88" customWidth="1"/>
    <col min="9736" max="9736" width="15.7109375" style="88" customWidth="1"/>
    <col min="9737" max="9737" width="21.42578125" style="88" bestFit="1" customWidth="1"/>
    <col min="9738" max="9738" width="16.85546875" style="88" bestFit="1" customWidth="1"/>
    <col min="9739" max="9739" width="14.5703125" style="88" customWidth="1"/>
    <col min="9740" max="9740" width="8.7109375" style="88"/>
    <col min="9741" max="9742" width="0" style="88" hidden="1" customWidth="1"/>
    <col min="9743" max="9743" width="2.5703125" style="88" customWidth="1"/>
    <col min="9744" max="9744" width="1.28515625" style="88" customWidth="1"/>
    <col min="9745" max="9751" width="0" style="88" hidden="1" customWidth="1"/>
    <col min="9752" max="9984" width="8.7109375" style="88"/>
    <col min="9985" max="9985" width="4.28515625" style="88" customWidth="1"/>
    <col min="9986" max="9986" width="4.7109375" style="88" customWidth="1"/>
    <col min="9987" max="9987" width="55.85546875" style="88" customWidth="1"/>
    <col min="9988" max="9988" width="10.7109375" style="88" bestFit="1" customWidth="1"/>
    <col min="9989" max="9989" width="7.85546875" style="88" customWidth="1"/>
    <col min="9990" max="9990" width="19.7109375" style="88" bestFit="1" customWidth="1"/>
    <col min="9991" max="9991" width="16" style="88" customWidth="1"/>
    <col min="9992" max="9992" width="15.7109375" style="88" customWidth="1"/>
    <col min="9993" max="9993" width="21.42578125" style="88" bestFit="1" customWidth="1"/>
    <col min="9994" max="9994" width="16.85546875" style="88" bestFit="1" customWidth="1"/>
    <col min="9995" max="9995" width="14.5703125" style="88" customWidth="1"/>
    <col min="9996" max="9996" width="8.7109375" style="88"/>
    <col min="9997" max="9998" width="0" style="88" hidden="1" customWidth="1"/>
    <col min="9999" max="9999" width="2.5703125" style="88" customWidth="1"/>
    <col min="10000" max="10000" width="1.28515625" style="88" customWidth="1"/>
    <col min="10001" max="10007" width="0" style="88" hidden="1" customWidth="1"/>
    <col min="10008" max="10240" width="8.7109375" style="88"/>
    <col min="10241" max="10241" width="4.28515625" style="88" customWidth="1"/>
    <col min="10242" max="10242" width="4.7109375" style="88" customWidth="1"/>
    <col min="10243" max="10243" width="55.85546875" style="88" customWidth="1"/>
    <col min="10244" max="10244" width="10.7109375" style="88" bestFit="1" customWidth="1"/>
    <col min="10245" max="10245" width="7.85546875" style="88" customWidth="1"/>
    <col min="10246" max="10246" width="19.7109375" style="88" bestFit="1" customWidth="1"/>
    <col min="10247" max="10247" width="16" style="88" customWidth="1"/>
    <col min="10248" max="10248" width="15.7109375" style="88" customWidth="1"/>
    <col min="10249" max="10249" width="21.42578125" style="88" bestFit="1" customWidth="1"/>
    <col min="10250" max="10250" width="16.85546875" style="88" bestFit="1" customWidth="1"/>
    <col min="10251" max="10251" width="14.5703125" style="88" customWidth="1"/>
    <col min="10252" max="10252" width="8.7109375" style="88"/>
    <col min="10253" max="10254" width="0" style="88" hidden="1" customWidth="1"/>
    <col min="10255" max="10255" width="2.5703125" style="88" customWidth="1"/>
    <col min="10256" max="10256" width="1.28515625" style="88" customWidth="1"/>
    <col min="10257" max="10263" width="0" style="88" hidden="1" customWidth="1"/>
    <col min="10264" max="10496" width="8.7109375" style="88"/>
    <col min="10497" max="10497" width="4.28515625" style="88" customWidth="1"/>
    <col min="10498" max="10498" width="4.7109375" style="88" customWidth="1"/>
    <col min="10499" max="10499" width="55.85546875" style="88" customWidth="1"/>
    <col min="10500" max="10500" width="10.7109375" style="88" bestFit="1" customWidth="1"/>
    <col min="10501" max="10501" width="7.85546875" style="88" customWidth="1"/>
    <col min="10502" max="10502" width="19.7109375" style="88" bestFit="1" customWidth="1"/>
    <col min="10503" max="10503" width="16" style="88" customWidth="1"/>
    <col min="10504" max="10504" width="15.7109375" style="88" customWidth="1"/>
    <col min="10505" max="10505" width="21.42578125" style="88" bestFit="1" customWidth="1"/>
    <col min="10506" max="10506" width="16.85546875" style="88" bestFit="1" customWidth="1"/>
    <col min="10507" max="10507" width="14.5703125" style="88" customWidth="1"/>
    <col min="10508" max="10508" width="8.7109375" style="88"/>
    <col min="10509" max="10510" width="0" style="88" hidden="1" customWidth="1"/>
    <col min="10511" max="10511" width="2.5703125" style="88" customWidth="1"/>
    <col min="10512" max="10512" width="1.28515625" style="88" customWidth="1"/>
    <col min="10513" max="10519" width="0" style="88" hidden="1" customWidth="1"/>
    <col min="10520" max="10752" width="8.7109375" style="88"/>
    <col min="10753" max="10753" width="4.28515625" style="88" customWidth="1"/>
    <col min="10754" max="10754" width="4.7109375" style="88" customWidth="1"/>
    <col min="10755" max="10755" width="55.85546875" style="88" customWidth="1"/>
    <col min="10756" max="10756" width="10.7109375" style="88" bestFit="1" customWidth="1"/>
    <col min="10757" max="10757" width="7.85546875" style="88" customWidth="1"/>
    <col min="10758" max="10758" width="19.7109375" style="88" bestFit="1" customWidth="1"/>
    <col min="10759" max="10759" width="16" style="88" customWidth="1"/>
    <col min="10760" max="10760" width="15.7109375" style="88" customWidth="1"/>
    <col min="10761" max="10761" width="21.42578125" style="88" bestFit="1" customWidth="1"/>
    <col min="10762" max="10762" width="16.85546875" style="88" bestFit="1" customWidth="1"/>
    <col min="10763" max="10763" width="14.5703125" style="88" customWidth="1"/>
    <col min="10764" max="10764" width="8.7109375" style="88"/>
    <col min="10765" max="10766" width="0" style="88" hidden="1" customWidth="1"/>
    <col min="10767" max="10767" width="2.5703125" style="88" customWidth="1"/>
    <col min="10768" max="10768" width="1.28515625" style="88" customWidth="1"/>
    <col min="10769" max="10775" width="0" style="88" hidden="1" customWidth="1"/>
    <col min="10776" max="11008" width="8.7109375" style="88"/>
    <col min="11009" max="11009" width="4.28515625" style="88" customWidth="1"/>
    <col min="11010" max="11010" width="4.7109375" style="88" customWidth="1"/>
    <col min="11011" max="11011" width="55.85546875" style="88" customWidth="1"/>
    <col min="11012" max="11012" width="10.7109375" style="88" bestFit="1" customWidth="1"/>
    <col min="11013" max="11013" width="7.85546875" style="88" customWidth="1"/>
    <col min="11014" max="11014" width="19.7109375" style="88" bestFit="1" customWidth="1"/>
    <col min="11015" max="11015" width="16" style="88" customWidth="1"/>
    <col min="11016" max="11016" width="15.7109375" style="88" customWidth="1"/>
    <col min="11017" max="11017" width="21.42578125" style="88" bestFit="1" customWidth="1"/>
    <col min="11018" max="11018" width="16.85546875" style="88" bestFit="1" customWidth="1"/>
    <col min="11019" max="11019" width="14.5703125" style="88" customWidth="1"/>
    <col min="11020" max="11020" width="8.7109375" style="88"/>
    <col min="11021" max="11022" width="0" style="88" hidden="1" customWidth="1"/>
    <col min="11023" max="11023" width="2.5703125" style="88" customWidth="1"/>
    <col min="11024" max="11024" width="1.28515625" style="88" customWidth="1"/>
    <col min="11025" max="11031" width="0" style="88" hidden="1" customWidth="1"/>
    <col min="11032" max="11264" width="8.7109375" style="88"/>
    <col min="11265" max="11265" width="4.28515625" style="88" customWidth="1"/>
    <col min="11266" max="11266" width="4.7109375" style="88" customWidth="1"/>
    <col min="11267" max="11267" width="55.85546875" style="88" customWidth="1"/>
    <col min="11268" max="11268" width="10.7109375" style="88" bestFit="1" customWidth="1"/>
    <col min="11269" max="11269" width="7.85546875" style="88" customWidth="1"/>
    <col min="11270" max="11270" width="19.7109375" style="88" bestFit="1" customWidth="1"/>
    <col min="11271" max="11271" width="16" style="88" customWidth="1"/>
    <col min="11272" max="11272" width="15.7109375" style="88" customWidth="1"/>
    <col min="11273" max="11273" width="21.42578125" style="88" bestFit="1" customWidth="1"/>
    <col min="11274" max="11274" width="16.85546875" style="88" bestFit="1" customWidth="1"/>
    <col min="11275" max="11275" width="14.5703125" style="88" customWidth="1"/>
    <col min="11276" max="11276" width="8.7109375" style="88"/>
    <col min="11277" max="11278" width="0" style="88" hidden="1" customWidth="1"/>
    <col min="11279" max="11279" width="2.5703125" style="88" customWidth="1"/>
    <col min="11280" max="11280" width="1.28515625" style="88" customWidth="1"/>
    <col min="11281" max="11287" width="0" style="88" hidden="1" customWidth="1"/>
    <col min="11288" max="11520" width="8.7109375" style="88"/>
    <col min="11521" max="11521" width="4.28515625" style="88" customWidth="1"/>
    <col min="11522" max="11522" width="4.7109375" style="88" customWidth="1"/>
    <col min="11523" max="11523" width="55.85546875" style="88" customWidth="1"/>
    <col min="11524" max="11524" width="10.7109375" style="88" bestFit="1" customWidth="1"/>
    <col min="11525" max="11525" width="7.85546875" style="88" customWidth="1"/>
    <col min="11526" max="11526" width="19.7109375" style="88" bestFit="1" customWidth="1"/>
    <col min="11527" max="11527" width="16" style="88" customWidth="1"/>
    <col min="11528" max="11528" width="15.7109375" style="88" customWidth="1"/>
    <col min="11529" max="11529" width="21.42578125" style="88" bestFit="1" customWidth="1"/>
    <col min="11530" max="11530" width="16.85546875" style="88" bestFit="1" customWidth="1"/>
    <col min="11531" max="11531" width="14.5703125" style="88" customWidth="1"/>
    <col min="11532" max="11532" width="8.7109375" style="88"/>
    <col min="11533" max="11534" width="0" style="88" hidden="1" customWidth="1"/>
    <col min="11535" max="11535" width="2.5703125" style="88" customWidth="1"/>
    <col min="11536" max="11536" width="1.28515625" style="88" customWidth="1"/>
    <col min="11537" max="11543" width="0" style="88" hidden="1" customWidth="1"/>
    <col min="11544" max="11776" width="8.7109375" style="88"/>
    <col min="11777" max="11777" width="4.28515625" style="88" customWidth="1"/>
    <col min="11778" max="11778" width="4.7109375" style="88" customWidth="1"/>
    <col min="11779" max="11779" width="55.85546875" style="88" customWidth="1"/>
    <col min="11780" max="11780" width="10.7109375" style="88" bestFit="1" customWidth="1"/>
    <col min="11781" max="11781" width="7.85546875" style="88" customWidth="1"/>
    <col min="11782" max="11782" width="19.7109375" style="88" bestFit="1" customWidth="1"/>
    <col min="11783" max="11783" width="16" style="88" customWidth="1"/>
    <col min="11784" max="11784" width="15.7109375" style="88" customWidth="1"/>
    <col min="11785" max="11785" width="21.42578125" style="88" bestFit="1" customWidth="1"/>
    <col min="11786" max="11786" width="16.85546875" style="88" bestFit="1" customWidth="1"/>
    <col min="11787" max="11787" width="14.5703125" style="88" customWidth="1"/>
    <col min="11788" max="11788" width="8.7109375" style="88"/>
    <col min="11789" max="11790" width="0" style="88" hidden="1" customWidth="1"/>
    <col min="11791" max="11791" width="2.5703125" style="88" customWidth="1"/>
    <col min="11792" max="11792" width="1.28515625" style="88" customWidth="1"/>
    <col min="11793" max="11799" width="0" style="88" hidden="1" customWidth="1"/>
    <col min="11800" max="12032" width="8.7109375" style="88"/>
    <col min="12033" max="12033" width="4.28515625" style="88" customWidth="1"/>
    <col min="12034" max="12034" width="4.7109375" style="88" customWidth="1"/>
    <col min="12035" max="12035" width="55.85546875" style="88" customWidth="1"/>
    <col min="12036" max="12036" width="10.7109375" style="88" bestFit="1" customWidth="1"/>
    <col min="12037" max="12037" width="7.85546875" style="88" customWidth="1"/>
    <col min="12038" max="12038" width="19.7109375" style="88" bestFit="1" customWidth="1"/>
    <col min="12039" max="12039" width="16" style="88" customWidth="1"/>
    <col min="12040" max="12040" width="15.7109375" style="88" customWidth="1"/>
    <col min="12041" max="12041" width="21.42578125" style="88" bestFit="1" customWidth="1"/>
    <col min="12042" max="12042" width="16.85546875" style="88" bestFit="1" customWidth="1"/>
    <col min="12043" max="12043" width="14.5703125" style="88" customWidth="1"/>
    <col min="12044" max="12044" width="8.7109375" style="88"/>
    <col min="12045" max="12046" width="0" style="88" hidden="1" customWidth="1"/>
    <col min="12047" max="12047" width="2.5703125" style="88" customWidth="1"/>
    <col min="12048" max="12048" width="1.28515625" style="88" customWidth="1"/>
    <col min="12049" max="12055" width="0" style="88" hidden="1" customWidth="1"/>
    <col min="12056" max="12288" width="8.7109375" style="88"/>
    <col min="12289" max="12289" width="4.28515625" style="88" customWidth="1"/>
    <col min="12290" max="12290" width="4.7109375" style="88" customWidth="1"/>
    <col min="12291" max="12291" width="55.85546875" style="88" customWidth="1"/>
    <col min="12292" max="12292" width="10.7109375" style="88" bestFit="1" customWidth="1"/>
    <col min="12293" max="12293" width="7.85546875" style="88" customWidth="1"/>
    <col min="12294" max="12294" width="19.7109375" style="88" bestFit="1" customWidth="1"/>
    <col min="12295" max="12295" width="16" style="88" customWidth="1"/>
    <col min="12296" max="12296" width="15.7109375" style="88" customWidth="1"/>
    <col min="12297" max="12297" width="21.42578125" style="88" bestFit="1" customWidth="1"/>
    <col min="12298" max="12298" width="16.85546875" style="88" bestFit="1" customWidth="1"/>
    <col min="12299" max="12299" width="14.5703125" style="88" customWidth="1"/>
    <col min="12300" max="12300" width="8.7109375" style="88"/>
    <col min="12301" max="12302" width="0" style="88" hidden="1" customWidth="1"/>
    <col min="12303" max="12303" width="2.5703125" style="88" customWidth="1"/>
    <col min="12304" max="12304" width="1.28515625" style="88" customWidth="1"/>
    <col min="12305" max="12311" width="0" style="88" hidden="1" customWidth="1"/>
    <col min="12312" max="12544" width="8.7109375" style="88"/>
    <col min="12545" max="12545" width="4.28515625" style="88" customWidth="1"/>
    <col min="12546" max="12546" width="4.7109375" style="88" customWidth="1"/>
    <col min="12547" max="12547" width="55.85546875" style="88" customWidth="1"/>
    <col min="12548" max="12548" width="10.7109375" style="88" bestFit="1" customWidth="1"/>
    <col min="12549" max="12549" width="7.85546875" style="88" customWidth="1"/>
    <col min="12550" max="12550" width="19.7109375" style="88" bestFit="1" customWidth="1"/>
    <col min="12551" max="12551" width="16" style="88" customWidth="1"/>
    <col min="12552" max="12552" width="15.7109375" style="88" customWidth="1"/>
    <col min="12553" max="12553" width="21.42578125" style="88" bestFit="1" customWidth="1"/>
    <col min="12554" max="12554" width="16.85546875" style="88" bestFit="1" customWidth="1"/>
    <col min="12555" max="12555" width="14.5703125" style="88" customWidth="1"/>
    <col min="12556" max="12556" width="8.7109375" style="88"/>
    <col min="12557" max="12558" width="0" style="88" hidden="1" customWidth="1"/>
    <col min="12559" max="12559" width="2.5703125" style="88" customWidth="1"/>
    <col min="12560" max="12560" width="1.28515625" style="88" customWidth="1"/>
    <col min="12561" max="12567" width="0" style="88" hidden="1" customWidth="1"/>
    <col min="12568" max="12800" width="8.7109375" style="88"/>
    <col min="12801" max="12801" width="4.28515625" style="88" customWidth="1"/>
    <col min="12802" max="12802" width="4.7109375" style="88" customWidth="1"/>
    <col min="12803" max="12803" width="55.85546875" style="88" customWidth="1"/>
    <col min="12804" max="12804" width="10.7109375" style="88" bestFit="1" customWidth="1"/>
    <col min="12805" max="12805" width="7.85546875" style="88" customWidth="1"/>
    <col min="12806" max="12806" width="19.7109375" style="88" bestFit="1" customWidth="1"/>
    <col min="12807" max="12807" width="16" style="88" customWidth="1"/>
    <col min="12808" max="12808" width="15.7109375" style="88" customWidth="1"/>
    <col min="12809" max="12809" width="21.42578125" style="88" bestFit="1" customWidth="1"/>
    <col min="12810" max="12810" width="16.85546875" style="88" bestFit="1" customWidth="1"/>
    <col min="12811" max="12811" width="14.5703125" style="88" customWidth="1"/>
    <col min="12812" max="12812" width="8.7109375" style="88"/>
    <col min="12813" max="12814" width="0" style="88" hidden="1" customWidth="1"/>
    <col min="12815" max="12815" width="2.5703125" style="88" customWidth="1"/>
    <col min="12816" max="12816" width="1.28515625" style="88" customWidth="1"/>
    <col min="12817" max="12823" width="0" style="88" hidden="1" customWidth="1"/>
    <col min="12824" max="13056" width="8.7109375" style="88"/>
    <col min="13057" max="13057" width="4.28515625" style="88" customWidth="1"/>
    <col min="13058" max="13058" width="4.7109375" style="88" customWidth="1"/>
    <col min="13059" max="13059" width="55.85546875" style="88" customWidth="1"/>
    <col min="13060" max="13060" width="10.7109375" style="88" bestFit="1" customWidth="1"/>
    <col min="13061" max="13061" width="7.85546875" style="88" customWidth="1"/>
    <col min="13062" max="13062" width="19.7109375" style="88" bestFit="1" customWidth="1"/>
    <col min="13063" max="13063" width="16" style="88" customWidth="1"/>
    <col min="13064" max="13064" width="15.7109375" style="88" customWidth="1"/>
    <col min="13065" max="13065" width="21.42578125" style="88" bestFit="1" customWidth="1"/>
    <col min="13066" max="13066" width="16.85546875" style="88" bestFit="1" customWidth="1"/>
    <col min="13067" max="13067" width="14.5703125" style="88" customWidth="1"/>
    <col min="13068" max="13068" width="8.7109375" style="88"/>
    <col min="13069" max="13070" width="0" style="88" hidden="1" customWidth="1"/>
    <col min="13071" max="13071" width="2.5703125" style="88" customWidth="1"/>
    <col min="13072" max="13072" width="1.28515625" style="88" customWidth="1"/>
    <col min="13073" max="13079" width="0" style="88" hidden="1" customWidth="1"/>
    <col min="13080" max="13312" width="8.7109375" style="88"/>
    <col min="13313" max="13313" width="4.28515625" style="88" customWidth="1"/>
    <col min="13314" max="13314" width="4.7109375" style="88" customWidth="1"/>
    <col min="13315" max="13315" width="55.85546875" style="88" customWidth="1"/>
    <col min="13316" max="13316" width="10.7109375" style="88" bestFit="1" customWidth="1"/>
    <col min="13317" max="13317" width="7.85546875" style="88" customWidth="1"/>
    <col min="13318" max="13318" width="19.7109375" style="88" bestFit="1" customWidth="1"/>
    <col min="13319" max="13319" width="16" style="88" customWidth="1"/>
    <col min="13320" max="13320" width="15.7109375" style="88" customWidth="1"/>
    <col min="13321" max="13321" width="21.42578125" style="88" bestFit="1" customWidth="1"/>
    <col min="13322" max="13322" width="16.85546875" style="88" bestFit="1" customWidth="1"/>
    <col min="13323" max="13323" width="14.5703125" style="88" customWidth="1"/>
    <col min="13324" max="13324" width="8.7109375" style="88"/>
    <col min="13325" max="13326" width="0" style="88" hidden="1" customWidth="1"/>
    <col min="13327" max="13327" width="2.5703125" style="88" customWidth="1"/>
    <col min="13328" max="13328" width="1.28515625" style="88" customWidth="1"/>
    <col min="13329" max="13335" width="0" style="88" hidden="1" customWidth="1"/>
    <col min="13336" max="13568" width="8.7109375" style="88"/>
    <col min="13569" max="13569" width="4.28515625" style="88" customWidth="1"/>
    <col min="13570" max="13570" width="4.7109375" style="88" customWidth="1"/>
    <col min="13571" max="13571" width="55.85546875" style="88" customWidth="1"/>
    <col min="13572" max="13572" width="10.7109375" style="88" bestFit="1" customWidth="1"/>
    <col min="13573" max="13573" width="7.85546875" style="88" customWidth="1"/>
    <col min="13574" max="13574" width="19.7109375" style="88" bestFit="1" customWidth="1"/>
    <col min="13575" max="13575" width="16" style="88" customWidth="1"/>
    <col min="13576" max="13576" width="15.7109375" style="88" customWidth="1"/>
    <col min="13577" max="13577" width="21.42578125" style="88" bestFit="1" customWidth="1"/>
    <col min="13578" max="13578" width="16.85546875" style="88" bestFit="1" customWidth="1"/>
    <col min="13579" max="13579" width="14.5703125" style="88" customWidth="1"/>
    <col min="13580" max="13580" width="8.7109375" style="88"/>
    <col min="13581" max="13582" width="0" style="88" hidden="1" customWidth="1"/>
    <col min="13583" max="13583" width="2.5703125" style="88" customWidth="1"/>
    <col min="13584" max="13584" width="1.28515625" style="88" customWidth="1"/>
    <col min="13585" max="13591" width="0" style="88" hidden="1" customWidth="1"/>
    <col min="13592" max="13824" width="8.7109375" style="88"/>
    <col min="13825" max="13825" width="4.28515625" style="88" customWidth="1"/>
    <col min="13826" max="13826" width="4.7109375" style="88" customWidth="1"/>
    <col min="13827" max="13827" width="55.85546875" style="88" customWidth="1"/>
    <col min="13828" max="13828" width="10.7109375" style="88" bestFit="1" customWidth="1"/>
    <col min="13829" max="13829" width="7.85546875" style="88" customWidth="1"/>
    <col min="13830" max="13830" width="19.7109375" style="88" bestFit="1" customWidth="1"/>
    <col min="13831" max="13831" width="16" style="88" customWidth="1"/>
    <col min="13832" max="13832" width="15.7109375" style="88" customWidth="1"/>
    <col min="13833" max="13833" width="21.42578125" style="88" bestFit="1" customWidth="1"/>
    <col min="13834" max="13834" width="16.85546875" style="88" bestFit="1" customWidth="1"/>
    <col min="13835" max="13835" width="14.5703125" style="88" customWidth="1"/>
    <col min="13836" max="13836" width="8.7109375" style="88"/>
    <col min="13837" max="13838" width="0" style="88" hidden="1" customWidth="1"/>
    <col min="13839" max="13839" width="2.5703125" style="88" customWidth="1"/>
    <col min="13840" max="13840" width="1.28515625" style="88" customWidth="1"/>
    <col min="13841" max="13847" width="0" style="88" hidden="1" customWidth="1"/>
    <col min="13848" max="14080" width="8.7109375" style="88"/>
    <col min="14081" max="14081" width="4.28515625" style="88" customWidth="1"/>
    <col min="14082" max="14082" width="4.7109375" style="88" customWidth="1"/>
    <col min="14083" max="14083" width="55.85546875" style="88" customWidth="1"/>
    <col min="14084" max="14084" width="10.7109375" style="88" bestFit="1" customWidth="1"/>
    <col min="14085" max="14085" width="7.85546875" style="88" customWidth="1"/>
    <col min="14086" max="14086" width="19.7109375" style="88" bestFit="1" customWidth="1"/>
    <col min="14087" max="14087" width="16" style="88" customWidth="1"/>
    <col min="14088" max="14088" width="15.7109375" style="88" customWidth="1"/>
    <col min="14089" max="14089" width="21.42578125" style="88" bestFit="1" customWidth="1"/>
    <col min="14090" max="14090" width="16.85546875" style="88" bestFit="1" customWidth="1"/>
    <col min="14091" max="14091" width="14.5703125" style="88" customWidth="1"/>
    <col min="14092" max="14092" width="8.7109375" style="88"/>
    <col min="14093" max="14094" width="0" style="88" hidden="1" customWidth="1"/>
    <col min="14095" max="14095" width="2.5703125" style="88" customWidth="1"/>
    <col min="14096" max="14096" width="1.28515625" style="88" customWidth="1"/>
    <col min="14097" max="14103" width="0" style="88" hidden="1" customWidth="1"/>
    <col min="14104" max="14336" width="8.7109375" style="88"/>
    <col min="14337" max="14337" width="4.28515625" style="88" customWidth="1"/>
    <col min="14338" max="14338" width="4.7109375" style="88" customWidth="1"/>
    <col min="14339" max="14339" width="55.85546875" style="88" customWidth="1"/>
    <col min="14340" max="14340" width="10.7109375" style="88" bestFit="1" customWidth="1"/>
    <col min="14341" max="14341" width="7.85546875" style="88" customWidth="1"/>
    <col min="14342" max="14342" width="19.7109375" style="88" bestFit="1" customWidth="1"/>
    <col min="14343" max="14343" width="16" style="88" customWidth="1"/>
    <col min="14344" max="14344" width="15.7109375" style="88" customWidth="1"/>
    <col min="14345" max="14345" width="21.42578125" style="88" bestFit="1" customWidth="1"/>
    <col min="14346" max="14346" width="16.85546875" style="88" bestFit="1" customWidth="1"/>
    <col min="14347" max="14347" width="14.5703125" style="88" customWidth="1"/>
    <col min="14348" max="14348" width="8.7109375" style="88"/>
    <col min="14349" max="14350" width="0" style="88" hidden="1" customWidth="1"/>
    <col min="14351" max="14351" width="2.5703125" style="88" customWidth="1"/>
    <col min="14352" max="14352" width="1.28515625" style="88" customWidth="1"/>
    <col min="14353" max="14359" width="0" style="88" hidden="1" customWidth="1"/>
    <col min="14360" max="14592" width="8.7109375" style="88"/>
    <col min="14593" max="14593" width="4.28515625" style="88" customWidth="1"/>
    <col min="14594" max="14594" width="4.7109375" style="88" customWidth="1"/>
    <col min="14595" max="14595" width="55.85546875" style="88" customWidth="1"/>
    <col min="14596" max="14596" width="10.7109375" style="88" bestFit="1" customWidth="1"/>
    <col min="14597" max="14597" width="7.85546875" style="88" customWidth="1"/>
    <col min="14598" max="14598" width="19.7109375" style="88" bestFit="1" customWidth="1"/>
    <col min="14599" max="14599" width="16" style="88" customWidth="1"/>
    <col min="14600" max="14600" width="15.7109375" style="88" customWidth="1"/>
    <col min="14601" max="14601" width="21.42578125" style="88" bestFit="1" customWidth="1"/>
    <col min="14602" max="14602" width="16.85546875" style="88" bestFit="1" customWidth="1"/>
    <col min="14603" max="14603" width="14.5703125" style="88" customWidth="1"/>
    <col min="14604" max="14604" width="8.7109375" style="88"/>
    <col min="14605" max="14606" width="0" style="88" hidden="1" customWidth="1"/>
    <col min="14607" max="14607" width="2.5703125" style="88" customWidth="1"/>
    <col min="14608" max="14608" width="1.28515625" style="88" customWidth="1"/>
    <col min="14609" max="14615" width="0" style="88" hidden="1" customWidth="1"/>
    <col min="14616" max="14848" width="8.7109375" style="88"/>
    <col min="14849" max="14849" width="4.28515625" style="88" customWidth="1"/>
    <col min="14850" max="14850" width="4.7109375" style="88" customWidth="1"/>
    <col min="14851" max="14851" width="55.85546875" style="88" customWidth="1"/>
    <col min="14852" max="14852" width="10.7109375" style="88" bestFit="1" customWidth="1"/>
    <col min="14853" max="14853" width="7.85546875" style="88" customWidth="1"/>
    <col min="14854" max="14854" width="19.7109375" style="88" bestFit="1" customWidth="1"/>
    <col min="14855" max="14855" width="16" style="88" customWidth="1"/>
    <col min="14856" max="14856" width="15.7109375" style="88" customWidth="1"/>
    <col min="14857" max="14857" width="21.42578125" style="88" bestFit="1" customWidth="1"/>
    <col min="14858" max="14858" width="16.85546875" style="88" bestFit="1" customWidth="1"/>
    <col min="14859" max="14859" width="14.5703125" style="88" customWidth="1"/>
    <col min="14860" max="14860" width="8.7109375" style="88"/>
    <col min="14861" max="14862" width="0" style="88" hidden="1" customWidth="1"/>
    <col min="14863" max="14863" width="2.5703125" style="88" customWidth="1"/>
    <col min="14864" max="14864" width="1.28515625" style="88" customWidth="1"/>
    <col min="14865" max="14871" width="0" style="88" hidden="1" customWidth="1"/>
    <col min="14872" max="15104" width="8.7109375" style="88"/>
    <col min="15105" max="15105" width="4.28515625" style="88" customWidth="1"/>
    <col min="15106" max="15106" width="4.7109375" style="88" customWidth="1"/>
    <col min="15107" max="15107" width="55.85546875" style="88" customWidth="1"/>
    <col min="15108" max="15108" width="10.7109375" style="88" bestFit="1" customWidth="1"/>
    <col min="15109" max="15109" width="7.85546875" style="88" customWidth="1"/>
    <col min="15110" max="15110" width="19.7109375" style="88" bestFit="1" customWidth="1"/>
    <col min="15111" max="15111" width="16" style="88" customWidth="1"/>
    <col min="15112" max="15112" width="15.7109375" style="88" customWidth="1"/>
    <col min="15113" max="15113" width="21.42578125" style="88" bestFit="1" customWidth="1"/>
    <col min="15114" max="15114" width="16.85546875" style="88" bestFit="1" customWidth="1"/>
    <col min="15115" max="15115" width="14.5703125" style="88" customWidth="1"/>
    <col min="15116" max="15116" width="8.7109375" style="88"/>
    <col min="15117" max="15118" width="0" style="88" hidden="1" customWidth="1"/>
    <col min="15119" max="15119" width="2.5703125" style="88" customWidth="1"/>
    <col min="15120" max="15120" width="1.28515625" style="88" customWidth="1"/>
    <col min="15121" max="15127" width="0" style="88" hidden="1" customWidth="1"/>
    <col min="15128" max="15360" width="8.7109375" style="88"/>
    <col min="15361" max="15361" width="4.28515625" style="88" customWidth="1"/>
    <col min="15362" max="15362" width="4.7109375" style="88" customWidth="1"/>
    <col min="15363" max="15363" width="55.85546875" style="88" customWidth="1"/>
    <col min="15364" max="15364" width="10.7109375" style="88" bestFit="1" customWidth="1"/>
    <col min="15365" max="15365" width="7.85546875" style="88" customWidth="1"/>
    <col min="15366" max="15366" width="19.7109375" style="88" bestFit="1" customWidth="1"/>
    <col min="15367" max="15367" width="16" style="88" customWidth="1"/>
    <col min="15368" max="15368" width="15.7109375" style="88" customWidth="1"/>
    <col min="15369" max="15369" width="21.42578125" style="88" bestFit="1" customWidth="1"/>
    <col min="15370" max="15370" width="16.85546875" style="88" bestFit="1" customWidth="1"/>
    <col min="15371" max="15371" width="14.5703125" style="88" customWidth="1"/>
    <col min="15372" max="15372" width="8.7109375" style="88"/>
    <col min="15373" max="15374" width="0" style="88" hidden="1" customWidth="1"/>
    <col min="15375" max="15375" width="2.5703125" style="88" customWidth="1"/>
    <col min="15376" max="15376" width="1.28515625" style="88" customWidth="1"/>
    <col min="15377" max="15383" width="0" style="88" hidden="1" customWidth="1"/>
    <col min="15384" max="15616" width="8.7109375" style="88"/>
    <col min="15617" max="15617" width="4.28515625" style="88" customWidth="1"/>
    <col min="15618" max="15618" width="4.7109375" style="88" customWidth="1"/>
    <col min="15619" max="15619" width="55.85546875" style="88" customWidth="1"/>
    <col min="15620" max="15620" width="10.7109375" style="88" bestFit="1" customWidth="1"/>
    <col min="15621" max="15621" width="7.85546875" style="88" customWidth="1"/>
    <col min="15622" max="15622" width="19.7109375" style="88" bestFit="1" customWidth="1"/>
    <col min="15623" max="15623" width="16" style="88" customWidth="1"/>
    <col min="15624" max="15624" width="15.7109375" style="88" customWidth="1"/>
    <col min="15625" max="15625" width="21.42578125" style="88" bestFit="1" customWidth="1"/>
    <col min="15626" max="15626" width="16.85546875" style="88" bestFit="1" customWidth="1"/>
    <col min="15627" max="15627" width="14.5703125" style="88" customWidth="1"/>
    <col min="15628" max="15628" width="8.7109375" style="88"/>
    <col min="15629" max="15630" width="0" style="88" hidden="1" customWidth="1"/>
    <col min="15631" max="15631" width="2.5703125" style="88" customWidth="1"/>
    <col min="15632" max="15632" width="1.28515625" style="88" customWidth="1"/>
    <col min="15633" max="15639" width="0" style="88" hidden="1" customWidth="1"/>
    <col min="15640" max="15872" width="8.7109375" style="88"/>
    <col min="15873" max="15873" width="4.28515625" style="88" customWidth="1"/>
    <col min="15874" max="15874" width="4.7109375" style="88" customWidth="1"/>
    <col min="15875" max="15875" width="55.85546875" style="88" customWidth="1"/>
    <col min="15876" max="15876" width="10.7109375" style="88" bestFit="1" customWidth="1"/>
    <col min="15877" max="15877" width="7.85546875" style="88" customWidth="1"/>
    <col min="15878" max="15878" width="19.7109375" style="88" bestFit="1" customWidth="1"/>
    <col min="15879" max="15879" width="16" style="88" customWidth="1"/>
    <col min="15880" max="15880" width="15.7109375" style="88" customWidth="1"/>
    <col min="15881" max="15881" width="21.42578125" style="88" bestFit="1" customWidth="1"/>
    <col min="15882" max="15882" width="16.85546875" style="88" bestFit="1" customWidth="1"/>
    <col min="15883" max="15883" width="14.5703125" style="88" customWidth="1"/>
    <col min="15884" max="15884" width="8.7109375" style="88"/>
    <col min="15885" max="15886" width="0" style="88" hidden="1" customWidth="1"/>
    <col min="15887" max="15887" width="2.5703125" style="88" customWidth="1"/>
    <col min="15888" max="15888" width="1.28515625" style="88" customWidth="1"/>
    <col min="15889" max="15895" width="0" style="88" hidden="1" customWidth="1"/>
    <col min="15896" max="16128" width="8.7109375" style="88"/>
    <col min="16129" max="16129" width="4.28515625" style="88" customWidth="1"/>
    <col min="16130" max="16130" width="4.7109375" style="88" customWidth="1"/>
    <col min="16131" max="16131" width="55.85546875" style="88" customWidth="1"/>
    <col min="16132" max="16132" width="10.7109375" style="88" bestFit="1" customWidth="1"/>
    <col min="16133" max="16133" width="7.85546875" style="88" customWidth="1"/>
    <col min="16134" max="16134" width="19.7109375" style="88" bestFit="1" customWidth="1"/>
    <col min="16135" max="16135" width="16" style="88" customWidth="1"/>
    <col min="16136" max="16136" width="15.7109375" style="88" customWidth="1"/>
    <col min="16137" max="16137" width="21.42578125" style="88" bestFit="1" customWidth="1"/>
    <col min="16138" max="16138" width="16.85546875" style="88" bestFit="1" customWidth="1"/>
    <col min="16139" max="16139" width="14.5703125" style="88" customWidth="1"/>
    <col min="16140" max="16140" width="8.7109375" style="88"/>
    <col min="16141" max="16142" width="0" style="88" hidden="1" customWidth="1"/>
    <col min="16143" max="16143" width="2.5703125" style="88" customWidth="1"/>
    <col min="16144" max="16144" width="1.28515625" style="88" customWidth="1"/>
    <col min="16145" max="16151" width="0" style="88" hidden="1" customWidth="1"/>
    <col min="16152" max="16384" width="8.7109375" style="88"/>
  </cols>
  <sheetData>
    <row r="1" spans="1:14" s="298" customFormat="1" ht="21.75" customHeight="1">
      <c r="A1" s="298" t="s">
        <v>45</v>
      </c>
      <c r="B1" s="299"/>
      <c r="C1" s="300"/>
      <c r="D1" s="643" t="str">
        <f>หน้าปก!A10</f>
        <v>ปรับปรุงห้องพักเพื่อการเรียนรู้หอพักชาย 2</v>
      </c>
      <c r="E1" s="643"/>
      <c r="F1" s="643"/>
      <c r="G1" s="300"/>
      <c r="H1" s="300"/>
      <c r="I1" s="300"/>
      <c r="J1" s="302"/>
      <c r="K1" s="303" t="s">
        <v>16</v>
      </c>
    </row>
    <row r="2" spans="1:14" s="298" customFormat="1" ht="21.75" customHeight="1">
      <c r="A2" s="298" t="s">
        <v>46</v>
      </c>
      <c r="B2" s="299"/>
      <c r="C2" s="300"/>
      <c r="D2" s="643" t="str">
        <f>หน้าปก!A11</f>
        <v>มหาวิทยาลัยราชภัฏอุดรธานี (พื้นที่การศึกษาสามพร้าว)</v>
      </c>
      <c r="E2" s="643"/>
      <c r="F2" s="643"/>
      <c r="G2" s="300"/>
      <c r="H2" s="300"/>
      <c r="I2" s="300"/>
      <c r="J2" s="302"/>
    </row>
    <row r="3" spans="1:14" s="298" customFormat="1" ht="21.75" customHeight="1" thickBot="1">
      <c r="A3" s="298" t="s">
        <v>47</v>
      </c>
      <c r="B3" s="304"/>
      <c r="C3" s="301"/>
      <c r="D3" s="644" t="str">
        <f>หน้าปก!A15</f>
        <v>ฝ่ายออกแบบและควบคุมงานก่อสร้าง</v>
      </c>
      <c r="E3" s="644"/>
      <c r="F3" s="644"/>
      <c r="G3" s="305"/>
      <c r="H3" s="305"/>
      <c r="I3" s="305"/>
      <c r="J3" s="306" t="s">
        <v>48</v>
      </c>
      <c r="K3" s="303" t="str">
        <f>หน้าปก!A16</f>
        <v>(วันที่)</v>
      </c>
    </row>
    <row r="4" spans="1:14" ht="22.5" customHeight="1" thickTop="1">
      <c r="A4" s="645" t="s">
        <v>0</v>
      </c>
      <c r="B4" s="647" t="s">
        <v>1</v>
      </c>
      <c r="C4" s="648"/>
      <c r="D4" s="651" t="s">
        <v>2</v>
      </c>
      <c r="E4" s="641" t="s">
        <v>3</v>
      </c>
      <c r="F4" s="640" t="s">
        <v>206</v>
      </c>
      <c r="G4" s="640"/>
      <c r="H4" s="640" t="s">
        <v>207</v>
      </c>
      <c r="I4" s="640"/>
      <c r="J4" s="89" t="s">
        <v>208</v>
      </c>
      <c r="K4" s="641" t="s">
        <v>4</v>
      </c>
    </row>
    <row r="5" spans="1:14" ht="22.5" customHeight="1">
      <c r="A5" s="646"/>
      <c r="B5" s="649"/>
      <c r="C5" s="650"/>
      <c r="D5" s="652"/>
      <c r="E5" s="642"/>
      <c r="F5" s="256" t="s">
        <v>209</v>
      </c>
      <c r="G5" s="256" t="s">
        <v>6</v>
      </c>
      <c r="H5" s="256" t="s">
        <v>209</v>
      </c>
      <c r="I5" s="256" t="s">
        <v>6</v>
      </c>
      <c r="J5" s="256" t="s">
        <v>210</v>
      </c>
      <c r="K5" s="642"/>
    </row>
    <row r="6" spans="1:14" ht="22.5" customHeight="1">
      <c r="A6" s="90"/>
      <c r="B6" s="91"/>
      <c r="C6" s="92"/>
      <c r="D6" s="93"/>
      <c r="E6" s="93"/>
      <c r="F6" s="94"/>
      <c r="G6" s="94"/>
      <c r="H6" s="94"/>
      <c r="I6" s="94"/>
      <c r="J6" s="94"/>
      <c r="K6" s="348"/>
    </row>
    <row r="7" spans="1:14" ht="22.5" customHeight="1">
      <c r="A7" s="95">
        <v>2</v>
      </c>
      <c r="B7" s="96"/>
      <c r="C7" s="97" t="s">
        <v>280</v>
      </c>
      <c r="D7" s="98"/>
      <c r="E7" s="95"/>
      <c r="F7" s="98"/>
      <c r="G7" s="98"/>
      <c r="H7" s="98"/>
      <c r="I7" s="98"/>
      <c r="J7" s="98"/>
      <c r="K7" s="349"/>
    </row>
    <row r="8" spans="1:14" ht="22.5" customHeight="1">
      <c r="A8" s="100" t="s">
        <v>281</v>
      </c>
      <c r="B8" s="96"/>
      <c r="C8" s="101" t="str">
        <f>C25</f>
        <v>รวมราคางานสำรวจและงานถมดิน</v>
      </c>
      <c r="D8" s="98"/>
      <c r="E8" s="95" t="s">
        <v>31</v>
      </c>
      <c r="F8" s="98"/>
      <c r="G8" s="98"/>
      <c r="H8" s="98"/>
      <c r="I8" s="98"/>
      <c r="J8" s="98"/>
      <c r="K8" s="307"/>
    </row>
    <row r="9" spans="1:14" ht="22.5" customHeight="1">
      <c r="A9" s="100">
        <v>2.2000000000000002</v>
      </c>
      <c r="B9" s="96"/>
      <c r="C9" s="101" t="str">
        <f>C40</f>
        <v>รวมราคางานฐานราก</v>
      </c>
      <c r="D9" s="98"/>
      <c r="E9" s="95" t="s">
        <v>31</v>
      </c>
      <c r="F9" s="98"/>
      <c r="G9" s="98"/>
      <c r="H9" s="98"/>
      <c r="I9" s="98"/>
      <c r="J9" s="98"/>
      <c r="K9" s="307"/>
    </row>
    <row r="10" spans="1:14" ht="22.5" customHeight="1">
      <c r="A10" s="100">
        <v>2.2999999999999998</v>
      </c>
      <c r="B10" s="96"/>
      <c r="C10" s="101" t="str">
        <f>C54</f>
        <v>รวมราคางานเสาอาคาร</v>
      </c>
      <c r="D10" s="98"/>
      <c r="E10" s="95" t="s">
        <v>31</v>
      </c>
      <c r="F10" s="98"/>
      <c r="G10" s="98"/>
      <c r="H10" s="98"/>
      <c r="I10" s="98"/>
      <c r="J10" s="98"/>
      <c r="K10" s="307"/>
    </row>
    <row r="11" spans="1:14" ht="22.5" customHeight="1">
      <c r="A11" s="100">
        <v>2.4</v>
      </c>
      <c r="B11" s="96"/>
      <c r="C11" s="101" t="str">
        <f>C69</f>
        <v xml:space="preserve">รวมราคางานคาน ค.ส.ล </v>
      </c>
      <c r="D11" s="98"/>
      <c r="E11" s="95" t="s">
        <v>31</v>
      </c>
      <c r="F11" s="98"/>
      <c r="G11" s="98"/>
      <c r="H11" s="98"/>
      <c r="I11" s="98"/>
      <c r="J11" s="98"/>
      <c r="K11" s="307"/>
    </row>
    <row r="12" spans="1:14" ht="22.5" customHeight="1">
      <c r="A12" s="100">
        <v>2.5</v>
      </c>
      <c r="B12" s="96"/>
      <c r="C12" s="206" t="str">
        <f>C82</f>
        <v>รวมราคางานพื้น ค.ส.ล ชั้น 1</v>
      </c>
      <c r="D12" s="102"/>
      <c r="E12" s="95" t="s">
        <v>31</v>
      </c>
      <c r="F12" s="102"/>
      <c r="G12" s="102"/>
      <c r="H12" s="102"/>
      <c r="I12" s="102"/>
      <c r="J12" s="102"/>
      <c r="K12" s="307"/>
      <c r="N12" s="103">
        <f>G12+I12</f>
        <v>0</v>
      </c>
    </row>
    <row r="13" spans="1:14" ht="22.5" customHeight="1">
      <c r="A13" s="100">
        <v>2.6</v>
      </c>
      <c r="B13" s="96"/>
      <c r="C13" s="206" t="str">
        <f>C90</f>
        <v>รวมราคางานแผ่นพื้นสำเร็จ</v>
      </c>
      <c r="D13" s="98"/>
      <c r="E13" s="95" t="s">
        <v>31</v>
      </c>
      <c r="F13" s="98"/>
      <c r="G13" s="98"/>
      <c r="H13" s="98"/>
      <c r="I13" s="98"/>
      <c r="J13" s="98"/>
      <c r="K13" s="307"/>
    </row>
    <row r="14" spans="1:14" ht="22.5" customHeight="1">
      <c r="A14" s="100">
        <v>2.7</v>
      </c>
      <c r="B14" s="96"/>
      <c r="C14" s="206" t="str">
        <f>C110</f>
        <v>รวมราคางานโครงหลังคา</v>
      </c>
      <c r="D14" s="98"/>
      <c r="E14" s="95" t="s">
        <v>31</v>
      </c>
      <c r="F14" s="98"/>
      <c r="G14" s="98"/>
      <c r="H14" s="98"/>
      <c r="I14" s="98"/>
      <c r="J14" s="98"/>
      <c r="K14" s="307"/>
    </row>
    <row r="15" spans="1:14" ht="22.5" customHeight="1">
      <c r="A15" s="95">
        <v>2.8</v>
      </c>
      <c r="B15" s="96"/>
      <c r="C15" s="206" t="str">
        <f>C123</f>
        <v>รวมราคางานเคาน์เตอร์</v>
      </c>
      <c r="D15" s="98"/>
      <c r="E15" s="95" t="s">
        <v>31</v>
      </c>
      <c r="F15" s="117"/>
      <c r="G15" s="117"/>
      <c r="H15" s="117"/>
      <c r="I15" s="117"/>
      <c r="J15" s="117"/>
      <c r="K15" s="307"/>
    </row>
    <row r="16" spans="1:14" ht="22.5" customHeight="1">
      <c r="A16" s="202">
        <v>2.9</v>
      </c>
      <c r="B16" s="200"/>
      <c r="C16" s="207" t="str">
        <f>C135</f>
        <v>รวมราคาขอบราวกันตก</v>
      </c>
      <c r="D16" s="201"/>
      <c r="E16" s="202"/>
      <c r="F16" s="208"/>
      <c r="G16" s="208"/>
      <c r="H16" s="208"/>
      <c r="I16" s="208"/>
      <c r="J16" s="208"/>
      <c r="K16" s="307"/>
    </row>
    <row r="17" spans="1:24" ht="22.5" customHeight="1">
      <c r="A17" s="257">
        <v>2.1</v>
      </c>
      <c r="B17" s="96"/>
      <c r="C17" s="206" t="str">
        <f>C142</f>
        <v>รวมราคาบันไดเหล็ก</v>
      </c>
      <c r="D17" s="98"/>
      <c r="E17" s="95"/>
      <c r="F17" s="117"/>
      <c r="G17" s="117"/>
      <c r="H17" s="117"/>
      <c r="I17" s="117"/>
      <c r="J17" s="117"/>
      <c r="K17" s="307"/>
      <c r="L17" s="209"/>
    </row>
    <row r="18" spans="1:24" ht="22.5" customHeight="1" thickBot="1">
      <c r="A18" s="213"/>
      <c r="B18" s="212"/>
      <c r="C18" s="203"/>
      <c r="D18" s="204"/>
      <c r="E18" s="213"/>
      <c r="F18" s="205"/>
      <c r="G18" s="205"/>
      <c r="H18" s="205"/>
      <c r="I18" s="205"/>
      <c r="J18" s="205"/>
      <c r="K18" s="350"/>
    </row>
    <row r="19" spans="1:24" s="110" customFormat="1" ht="22.5" customHeight="1" thickTop="1" thickBot="1">
      <c r="A19" s="104"/>
      <c r="B19" s="105"/>
      <c r="C19" s="106" t="s">
        <v>211</v>
      </c>
      <c r="D19" s="107"/>
      <c r="E19" s="108"/>
      <c r="F19" s="109"/>
      <c r="G19" s="109"/>
      <c r="H19" s="109"/>
      <c r="I19" s="109"/>
      <c r="J19" s="109"/>
      <c r="K19" s="255"/>
      <c r="X19" s="297">
        <f>J8+J9+J10+J11+J12+J13+J14+J15+J16+J17</f>
        <v>0</v>
      </c>
    </row>
    <row r="20" spans="1:24" s="116" customFormat="1" ht="22.5" customHeight="1" thickTop="1">
      <c r="A20" s="111"/>
      <c r="B20" s="112"/>
      <c r="C20" s="113"/>
      <c r="D20" s="114"/>
      <c r="E20" s="114"/>
      <c r="F20" s="115"/>
      <c r="G20" s="115"/>
      <c r="H20" s="115"/>
      <c r="I20" s="115"/>
      <c r="J20" s="115"/>
      <c r="K20" s="114"/>
    </row>
    <row r="21" spans="1:24" ht="22.5" customHeight="1">
      <c r="A21" s="95"/>
      <c r="B21" s="96"/>
      <c r="C21" s="97" t="s">
        <v>212</v>
      </c>
      <c r="D21" s="98"/>
      <c r="E21" s="95"/>
      <c r="F21" s="98"/>
      <c r="G21" s="98"/>
      <c r="H21" s="98"/>
      <c r="I21" s="98"/>
      <c r="J21" s="98"/>
      <c r="K21" s="99"/>
    </row>
    <row r="22" spans="1:24" ht="22.5" customHeight="1">
      <c r="A22" s="95">
        <v>2.1</v>
      </c>
      <c r="B22" s="96"/>
      <c r="C22" s="97" t="s">
        <v>214</v>
      </c>
      <c r="D22" s="98"/>
      <c r="E22" s="95"/>
      <c r="F22" s="98"/>
      <c r="G22" s="98"/>
      <c r="H22" s="98"/>
      <c r="I22" s="98"/>
      <c r="J22" s="98"/>
      <c r="K22" s="99"/>
    </row>
    <row r="23" spans="1:24" ht="22.5" customHeight="1">
      <c r="A23" s="95"/>
      <c r="B23" s="308" t="s">
        <v>213</v>
      </c>
      <c r="C23" s="309" t="s">
        <v>214</v>
      </c>
      <c r="D23" s="98"/>
      <c r="E23" s="95" t="s">
        <v>31</v>
      </c>
      <c r="F23" s="117"/>
      <c r="G23" s="117"/>
      <c r="H23" s="117"/>
      <c r="I23" s="117"/>
      <c r="J23" s="117"/>
      <c r="K23" s="99"/>
      <c r="M23" s="118">
        <v>2700</v>
      </c>
    </row>
    <row r="24" spans="1:24" ht="22.5" customHeight="1">
      <c r="A24" s="119"/>
      <c r="B24" s="120"/>
      <c r="C24" s="121"/>
      <c r="D24" s="122"/>
      <c r="E24" s="119"/>
      <c r="F24" s="123"/>
      <c r="G24" s="123"/>
      <c r="H24" s="123"/>
      <c r="I24" s="123"/>
      <c r="J24" s="123"/>
      <c r="K24" s="124"/>
    </row>
    <row r="25" spans="1:24" ht="22.5" customHeight="1">
      <c r="A25" s="240"/>
      <c r="B25" s="241"/>
      <c r="C25" s="242" t="s">
        <v>215</v>
      </c>
      <c r="D25" s="228"/>
      <c r="E25" s="243"/>
      <c r="F25" s="239"/>
      <c r="G25" s="239"/>
      <c r="H25" s="239"/>
      <c r="I25" s="239"/>
      <c r="J25" s="239"/>
      <c r="K25" s="244"/>
      <c r="N25" s="126"/>
    </row>
    <row r="26" spans="1:24" s="116" customFormat="1" ht="22.5" customHeight="1">
      <c r="A26" s="127"/>
      <c r="B26" s="112"/>
      <c r="C26" s="128"/>
      <c r="D26" s="93"/>
      <c r="E26" s="93"/>
      <c r="F26" s="129"/>
      <c r="G26" s="129"/>
      <c r="H26" s="129"/>
      <c r="I26" s="129"/>
      <c r="J26" s="129"/>
      <c r="K26" s="93"/>
    </row>
    <row r="27" spans="1:24" s="116" customFormat="1" ht="22.5" customHeight="1">
      <c r="A27" s="130">
        <v>2.2000000000000002</v>
      </c>
      <c r="B27" s="131"/>
      <c r="C27" s="132" t="s">
        <v>216</v>
      </c>
      <c r="D27" s="133"/>
      <c r="E27" s="133"/>
      <c r="F27" s="134"/>
      <c r="G27" s="134"/>
      <c r="H27" s="134"/>
      <c r="I27" s="134"/>
      <c r="J27" s="134"/>
      <c r="K27" s="133"/>
    </row>
    <row r="28" spans="1:24" s="116" customFormat="1" ht="22.5" customHeight="1">
      <c r="A28" s="130"/>
      <c r="B28" s="308" t="s">
        <v>213</v>
      </c>
      <c r="C28" s="310" t="s">
        <v>217</v>
      </c>
      <c r="D28" s="102"/>
      <c r="E28" s="95" t="s">
        <v>218</v>
      </c>
      <c r="F28" s="117"/>
      <c r="G28" s="117"/>
      <c r="H28" s="117"/>
      <c r="I28" s="117"/>
      <c r="J28" s="117"/>
      <c r="K28" s="133"/>
      <c r="M28" s="135">
        <v>579</v>
      </c>
      <c r="N28" s="98">
        <v>170</v>
      </c>
      <c r="O28" s="136">
        <f>N28-M28</f>
        <v>-409</v>
      </c>
    </row>
    <row r="29" spans="1:24" ht="22.5" customHeight="1">
      <c r="A29" s="137"/>
      <c r="B29" s="308" t="s">
        <v>213</v>
      </c>
      <c r="C29" s="101" t="s">
        <v>219</v>
      </c>
      <c r="D29" s="102"/>
      <c r="E29" s="95" t="s">
        <v>218</v>
      </c>
      <c r="F29" s="117"/>
      <c r="G29" s="117"/>
      <c r="H29" s="117"/>
      <c r="I29" s="117"/>
      <c r="J29" s="117"/>
      <c r="K29" s="99"/>
      <c r="L29" s="116"/>
      <c r="M29" s="135">
        <v>14</v>
      </c>
      <c r="N29" s="98">
        <v>18</v>
      </c>
      <c r="O29" s="136">
        <f t="shared" ref="O29:O38" si="0">N29-M29</f>
        <v>4</v>
      </c>
    </row>
    <row r="30" spans="1:24" s="116" customFormat="1" ht="22.5" customHeight="1">
      <c r="A30" s="130"/>
      <c r="B30" s="308" t="s">
        <v>213</v>
      </c>
      <c r="C30" s="311" t="s">
        <v>220</v>
      </c>
      <c r="D30" s="133"/>
      <c r="E30" s="133" t="s">
        <v>103</v>
      </c>
      <c r="F30" s="134"/>
      <c r="G30" s="117"/>
      <c r="H30" s="134"/>
      <c r="I30" s="117"/>
      <c r="J30" s="117"/>
      <c r="K30" s="133"/>
      <c r="M30" s="138">
        <v>87</v>
      </c>
      <c r="N30" s="133">
        <v>139</v>
      </c>
      <c r="O30" s="136">
        <f t="shared" si="0"/>
        <v>52</v>
      </c>
    </row>
    <row r="31" spans="1:24" s="116" customFormat="1" ht="22.5" customHeight="1">
      <c r="A31" s="130"/>
      <c r="B31" s="308"/>
      <c r="C31" s="311" t="s">
        <v>221</v>
      </c>
      <c r="D31" s="133"/>
      <c r="E31" s="133"/>
      <c r="F31" s="134"/>
      <c r="G31" s="117"/>
      <c r="H31" s="134"/>
      <c r="I31" s="117"/>
      <c r="J31" s="117"/>
      <c r="K31" s="133"/>
      <c r="N31" s="133"/>
      <c r="O31" s="136">
        <f t="shared" si="0"/>
        <v>0</v>
      </c>
    </row>
    <row r="32" spans="1:24" s="116" customFormat="1" ht="22.5" customHeight="1">
      <c r="A32" s="130"/>
      <c r="B32" s="308" t="s">
        <v>213</v>
      </c>
      <c r="C32" s="311" t="s">
        <v>222</v>
      </c>
      <c r="D32" s="133"/>
      <c r="E32" s="133" t="s">
        <v>223</v>
      </c>
      <c r="F32" s="134"/>
      <c r="G32" s="117"/>
      <c r="H32" s="134"/>
      <c r="I32" s="117"/>
      <c r="J32" s="117"/>
      <c r="K32" s="133"/>
      <c r="M32" s="139">
        <v>2130</v>
      </c>
      <c r="N32" s="133">
        <v>2829</v>
      </c>
      <c r="O32" s="136">
        <f t="shared" si="0"/>
        <v>699</v>
      </c>
      <c r="Q32" s="140" t="s">
        <v>224</v>
      </c>
      <c r="R32" s="141">
        <v>474</v>
      </c>
      <c r="S32" s="116">
        <v>0.11</v>
      </c>
      <c r="T32" s="136">
        <f>R32*S32</f>
        <v>52.14</v>
      </c>
      <c r="U32" s="136">
        <f>R32+T32</f>
        <v>526.14</v>
      </c>
    </row>
    <row r="33" spans="1:24" s="116" customFormat="1" ht="22.5" customHeight="1">
      <c r="A33" s="142"/>
      <c r="B33" s="308" t="s">
        <v>213</v>
      </c>
      <c r="C33" s="312" t="s">
        <v>225</v>
      </c>
      <c r="D33" s="133"/>
      <c r="E33" s="133" t="s">
        <v>226</v>
      </c>
      <c r="F33" s="134"/>
      <c r="G33" s="117"/>
      <c r="H33" s="134"/>
      <c r="I33" s="117"/>
      <c r="J33" s="117"/>
      <c r="K33" s="133"/>
      <c r="M33" s="138">
        <v>281</v>
      </c>
      <c r="N33" s="133">
        <v>380</v>
      </c>
      <c r="O33" s="136">
        <f t="shared" si="0"/>
        <v>99</v>
      </c>
    </row>
    <row r="34" spans="1:24" s="116" customFormat="1" ht="22.5" customHeight="1">
      <c r="A34" s="143"/>
      <c r="B34" s="308" t="s">
        <v>213</v>
      </c>
      <c r="C34" s="312" t="s">
        <v>227</v>
      </c>
      <c r="D34" s="133"/>
      <c r="E34" s="133" t="s">
        <v>226</v>
      </c>
      <c r="F34" s="134"/>
      <c r="G34" s="117"/>
      <c r="H34" s="134"/>
      <c r="I34" s="117"/>
      <c r="J34" s="117"/>
      <c r="K34" s="144"/>
      <c r="M34" s="138">
        <f>M33/2</f>
        <v>140.5</v>
      </c>
      <c r="N34" s="144">
        <f>N33/2</f>
        <v>190</v>
      </c>
      <c r="O34" s="136">
        <f t="shared" si="0"/>
        <v>49.5</v>
      </c>
    </row>
    <row r="35" spans="1:24" s="116" customFormat="1" ht="22.5" customHeight="1">
      <c r="A35" s="143"/>
      <c r="B35" s="308" t="s">
        <v>213</v>
      </c>
      <c r="C35" s="312" t="s">
        <v>229</v>
      </c>
      <c r="D35" s="133"/>
      <c r="E35" s="133" t="s">
        <v>228</v>
      </c>
      <c r="F35" s="134"/>
      <c r="G35" s="117"/>
      <c r="H35" s="134"/>
      <c r="I35" s="117"/>
      <c r="J35" s="117"/>
      <c r="K35" s="144"/>
      <c r="M35" s="138">
        <f>M33*0.3</f>
        <v>84.3</v>
      </c>
      <c r="N35" s="144">
        <f>ROUNDUP(N34*30%,0)</f>
        <v>57</v>
      </c>
      <c r="O35" s="136">
        <f t="shared" si="0"/>
        <v>-27.299999999999997</v>
      </c>
    </row>
    <row r="36" spans="1:24" s="116" customFormat="1" ht="22.5" customHeight="1">
      <c r="A36" s="143"/>
      <c r="B36" s="308" t="s">
        <v>213</v>
      </c>
      <c r="C36" s="312" t="s">
        <v>230</v>
      </c>
      <c r="D36" s="133"/>
      <c r="E36" s="133" t="s">
        <v>231</v>
      </c>
      <c r="F36" s="134"/>
      <c r="G36" s="117"/>
      <c r="H36" s="134"/>
      <c r="I36" s="117"/>
      <c r="J36" s="117"/>
      <c r="K36" s="144"/>
      <c r="M36" s="138">
        <f>M33</f>
        <v>281</v>
      </c>
      <c r="N36" s="144">
        <f>N33</f>
        <v>380</v>
      </c>
      <c r="O36" s="136">
        <f t="shared" si="0"/>
        <v>99</v>
      </c>
    </row>
    <row r="37" spans="1:24" s="116" customFormat="1" ht="22.5" customHeight="1">
      <c r="A37" s="142"/>
      <c r="B37" s="308" t="s">
        <v>213</v>
      </c>
      <c r="C37" s="312" t="s">
        <v>232</v>
      </c>
      <c r="D37" s="133"/>
      <c r="E37" s="133" t="s">
        <v>223</v>
      </c>
      <c r="F37" s="134"/>
      <c r="G37" s="117"/>
      <c r="H37" s="134"/>
      <c r="I37" s="117"/>
      <c r="J37" s="117"/>
      <c r="K37" s="133"/>
      <c r="M37" s="138">
        <f>M33*0.25</f>
        <v>70.25</v>
      </c>
      <c r="N37" s="133">
        <f>ROUNDUP(0.25*N33,0)</f>
        <v>95</v>
      </c>
      <c r="O37" s="136">
        <f t="shared" si="0"/>
        <v>24.75</v>
      </c>
    </row>
    <row r="38" spans="1:24" s="116" customFormat="1" ht="22.5" customHeight="1">
      <c r="A38" s="142"/>
      <c r="B38" s="308" t="s">
        <v>213</v>
      </c>
      <c r="C38" s="312" t="s">
        <v>233</v>
      </c>
      <c r="D38" s="133"/>
      <c r="E38" s="133" t="s">
        <v>223</v>
      </c>
      <c r="F38" s="134"/>
      <c r="G38" s="117"/>
      <c r="H38" s="134"/>
      <c r="I38" s="117"/>
      <c r="J38" s="117"/>
      <c r="K38" s="133"/>
      <c r="M38" s="139">
        <f>SUM(M32:M32)*0.03</f>
        <v>63.9</v>
      </c>
      <c r="N38" s="133">
        <f>ROUNDUP(0.03*SUM(N32:N32),0)</f>
        <v>85</v>
      </c>
      <c r="O38" s="136">
        <f t="shared" si="0"/>
        <v>21.1</v>
      </c>
    </row>
    <row r="39" spans="1:24" s="116" customFormat="1" ht="22.5" customHeight="1">
      <c r="A39" s="145"/>
      <c r="B39" s="146"/>
      <c r="C39" s="147"/>
      <c r="D39" s="148"/>
      <c r="E39" s="148"/>
      <c r="F39" s="149"/>
      <c r="G39" s="149"/>
      <c r="H39" s="149"/>
      <c r="I39" s="149"/>
      <c r="J39" s="149"/>
      <c r="K39" s="148"/>
    </row>
    <row r="40" spans="1:24" s="116" customFormat="1" ht="22.5" customHeight="1">
      <c r="A40" s="223"/>
      <c r="B40" s="237"/>
      <c r="C40" s="238" t="s">
        <v>234</v>
      </c>
      <c r="D40" s="229"/>
      <c r="E40" s="229"/>
      <c r="F40" s="239"/>
      <c r="G40" s="239"/>
      <c r="H40" s="239"/>
      <c r="I40" s="239"/>
      <c r="J40" s="239"/>
      <c r="K40" s="229"/>
    </row>
    <row r="41" spans="1:24" s="116" customFormat="1" ht="22.5" customHeight="1">
      <c r="A41" s="127"/>
      <c r="B41" s="112"/>
      <c r="C41" s="128"/>
      <c r="D41" s="93"/>
      <c r="E41" s="93"/>
      <c r="F41" s="129"/>
      <c r="G41" s="129"/>
      <c r="H41" s="129"/>
      <c r="I41" s="129"/>
      <c r="J41" s="129"/>
      <c r="K41" s="93"/>
    </row>
    <row r="42" spans="1:24" s="116" customFormat="1" ht="22.5" customHeight="1">
      <c r="A42" s="130">
        <v>2.2999999999999998</v>
      </c>
      <c r="B42" s="131"/>
      <c r="C42" s="132" t="s">
        <v>235</v>
      </c>
      <c r="D42" s="133"/>
      <c r="E42" s="133"/>
      <c r="F42" s="134"/>
      <c r="G42" s="134"/>
      <c r="H42" s="134"/>
      <c r="I42" s="134"/>
      <c r="J42" s="134"/>
      <c r="K42" s="133"/>
    </row>
    <row r="43" spans="1:24" s="116" customFormat="1" ht="22.5" customHeight="1">
      <c r="A43" s="130"/>
      <c r="B43" s="308" t="s">
        <v>213</v>
      </c>
      <c r="C43" s="311" t="s">
        <v>220</v>
      </c>
      <c r="D43" s="133"/>
      <c r="E43" s="133" t="s">
        <v>103</v>
      </c>
      <c r="F43" s="134"/>
      <c r="G43" s="134"/>
      <c r="H43" s="134"/>
      <c r="I43" s="134"/>
      <c r="J43" s="134"/>
      <c r="K43" s="133"/>
      <c r="M43" s="139">
        <v>111</v>
      </c>
      <c r="O43" s="133">
        <f>1.12+21.23+38.65+20.04+20.04+21.56+128.71</f>
        <v>251.35</v>
      </c>
      <c r="P43" s="136">
        <f>O43-M43</f>
        <v>140.35</v>
      </c>
      <c r="Q43" s="140" t="s">
        <v>236</v>
      </c>
      <c r="R43" s="141">
        <v>659</v>
      </c>
      <c r="S43" s="116">
        <v>0.05</v>
      </c>
      <c r="T43" s="136">
        <f>R43*S43</f>
        <v>32.950000000000003</v>
      </c>
      <c r="U43" s="136">
        <f>R43+T43</f>
        <v>691.95</v>
      </c>
      <c r="X43" s="152">
        <f>2.25+15.312+2.125+7.616+1.5+6.72+0.9+5.28</f>
        <v>41.702999999999996</v>
      </c>
    </row>
    <row r="44" spans="1:24" s="116" customFormat="1" ht="22.5" customHeight="1">
      <c r="A44" s="130"/>
      <c r="B44" s="308"/>
      <c r="C44" s="311" t="s">
        <v>221</v>
      </c>
      <c r="D44" s="133"/>
      <c r="E44" s="133"/>
      <c r="F44" s="134"/>
      <c r="G44" s="134"/>
      <c r="H44" s="134"/>
      <c r="I44" s="134"/>
      <c r="J44" s="134"/>
      <c r="K44" s="133"/>
      <c r="O44" s="133"/>
      <c r="P44" s="136">
        <f t="shared" ref="P44:P52" si="1">O44-M44</f>
        <v>0</v>
      </c>
      <c r="Q44" s="140" t="s">
        <v>237</v>
      </c>
      <c r="R44" s="141">
        <v>1240</v>
      </c>
      <c r="S44" s="116">
        <v>7.0000000000000007E-2</v>
      </c>
      <c r="T44" s="136">
        <f>R44*S44</f>
        <v>86.800000000000011</v>
      </c>
      <c r="U44" s="136">
        <f>R44+T44</f>
        <v>1326.8</v>
      </c>
    </row>
    <row r="45" spans="1:24" s="116" customFormat="1" ht="22.5" customHeight="1">
      <c r="A45" s="130"/>
      <c r="B45" s="308" t="s">
        <v>213</v>
      </c>
      <c r="C45" s="311" t="s">
        <v>236</v>
      </c>
      <c r="D45" s="133"/>
      <c r="E45" s="133" t="s">
        <v>223</v>
      </c>
      <c r="F45" s="134"/>
      <c r="G45" s="134"/>
      <c r="H45" s="134"/>
      <c r="I45" s="134"/>
      <c r="J45" s="134"/>
      <c r="K45" s="133"/>
      <c r="M45" s="138">
        <v>2518</v>
      </c>
      <c r="O45" s="133">
        <f>4.8+268.09+478.6+283.52+349.32+373.48+100.33</f>
        <v>1858.1399999999999</v>
      </c>
      <c r="P45" s="136">
        <f t="shared" si="1"/>
        <v>-659.86000000000013</v>
      </c>
      <c r="Q45" s="140" t="s">
        <v>224</v>
      </c>
      <c r="R45" s="141">
        <v>4434</v>
      </c>
      <c r="S45" s="116">
        <v>0.11</v>
      </c>
      <c r="T45" s="136">
        <f>R45*S45</f>
        <v>487.74</v>
      </c>
      <c r="U45" s="136">
        <f>R45+T45</f>
        <v>4921.74</v>
      </c>
      <c r="X45" s="152">
        <f>26.64+58.608+37.74+83.028+13.32+33.3+33.3+309.024</f>
        <v>594.96</v>
      </c>
    </row>
    <row r="46" spans="1:24" s="116" customFormat="1" ht="22.5" customHeight="1">
      <c r="A46" s="142"/>
      <c r="B46" s="308" t="s">
        <v>213</v>
      </c>
      <c r="C46" s="311" t="s">
        <v>224</v>
      </c>
      <c r="D46" s="133"/>
      <c r="E46" s="133" t="s">
        <v>223</v>
      </c>
      <c r="F46" s="134"/>
      <c r="G46" s="134"/>
      <c r="H46" s="134"/>
      <c r="I46" s="134"/>
      <c r="J46" s="134"/>
      <c r="K46" s="133"/>
      <c r="M46" s="139">
        <v>7262</v>
      </c>
      <c r="O46" s="133">
        <f>93.78+1670.19+2656.01+109.41+1094.11+114.99+58.05</f>
        <v>5796.54</v>
      </c>
      <c r="P46" s="136">
        <f t="shared" si="1"/>
        <v>-1465.46</v>
      </c>
      <c r="X46" s="152">
        <f>369.9+1830.76+147.96+631.296+503.064+1878.11+355.104+1657.15</f>
        <v>7373.344000000001</v>
      </c>
    </row>
    <row r="47" spans="1:24" s="116" customFormat="1" ht="22.5" customHeight="1">
      <c r="A47" s="142"/>
      <c r="B47" s="308" t="s">
        <v>213</v>
      </c>
      <c r="C47" s="313" t="s">
        <v>225</v>
      </c>
      <c r="D47" s="133"/>
      <c r="E47" s="133" t="s">
        <v>226</v>
      </c>
      <c r="F47" s="134"/>
      <c r="G47" s="134"/>
      <c r="H47" s="134"/>
      <c r="I47" s="134"/>
      <c r="J47" s="134"/>
      <c r="K47" s="133"/>
      <c r="M47" s="139">
        <v>1366</v>
      </c>
      <c r="O47" s="133">
        <f>13.2+248.58+430.65+243.87+243.87+262.35+73.9</f>
        <v>1516.42</v>
      </c>
      <c r="P47" s="136">
        <f t="shared" si="1"/>
        <v>150.42000000000007</v>
      </c>
      <c r="X47" s="152">
        <f>24+100+34+114+10+38.4+25+111</f>
        <v>456.4</v>
      </c>
    </row>
    <row r="48" spans="1:24" s="116" customFormat="1" ht="22.5" customHeight="1">
      <c r="A48" s="142"/>
      <c r="B48" s="308" t="s">
        <v>213</v>
      </c>
      <c r="C48" s="313" t="s">
        <v>227</v>
      </c>
      <c r="D48" s="133"/>
      <c r="E48" s="133" t="s">
        <v>226</v>
      </c>
      <c r="F48" s="134"/>
      <c r="G48" s="134"/>
      <c r="H48" s="134"/>
      <c r="I48" s="134"/>
      <c r="J48" s="134"/>
      <c r="K48" s="133"/>
      <c r="M48" s="139">
        <f>M47/2</f>
        <v>683</v>
      </c>
      <c r="O48" s="133">
        <f>O47/2</f>
        <v>758.21</v>
      </c>
      <c r="P48" s="136">
        <f t="shared" si="1"/>
        <v>75.210000000000036</v>
      </c>
    </row>
    <row r="49" spans="1:24" s="116" customFormat="1" ht="22.5" customHeight="1">
      <c r="A49" s="142"/>
      <c r="B49" s="308" t="s">
        <v>213</v>
      </c>
      <c r="C49" s="313" t="s">
        <v>229</v>
      </c>
      <c r="D49" s="133"/>
      <c r="E49" s="133" t="s">
        <v>228</v>
      </c>
      <c r="F49" s="134"/>
      <c r="G49" s="134"/>
      <c r="H49" s="134"/>
      <c r="I49" s="134"/>
      <c r="J49" s="134"/>
      <c r="K49" s="133"/>
      <c r="M49" s="139">
        <f>M47*0.3</f>
        <v>409.8</v>
      </c>
      <c r="O49" s="133">
        <f>ROUNDUP(O48*30%,0)</f>
        <v>228</v>
      </c>
      <c r="P49" s="136">
        <f t="shared" si="1"/>
        <v>-181.8</v>
      </c>
    </row>
    <row r="50" spans="1:24" s="116" customFormat="1" ht="22.5" customHeight="1">
      <c r="A50" s="142"/>
      <c r="B50" s="308" t="s">
        <v>213</v>
      </c>
      <c r="C50" s="313" t="s">
        <v>230</v>
      </c>
      <c r="D50" s="133"/>
      <c r="E50" s="133" t="s">
        <v>231</v>
      </c>
      <c r="F50" s="134"/>
      <c r="G50" s="134"/>
      <c r="H50" s="134"/>
      <c r="I50" s="134"/>
      <c r="J50" s="134"/>
      <c r="K50" s="133"/>
      <c r="M50" s="139">
        <v>1366</v>
      </c>
      <c r="O50" s="133">
        <f>O47</f>
        <v>1516.42</v>
      </c>
      <c r="P50" s="136">
        <f t="shared" si="1"/>
        <v>150.42000000000007</v>
      </c>
    </row>
    <row r="51" spans="1:24" s="116" customFormat="1" ht="22.5" customHeight="1">
      <c r="A51" s="142"/>
      <c r="B51" s="308" t="s">
        <v>213</v>
      </c>
      <c r="C51" s="313" t="s">
        <v>232</v>
      </c>
      <c r="D51" s="133"/>
      <c r="E51" s="133" t="s">
        <v>223</v>
      </c>
      <c r="F51" s="134"/>
      <c r="G51" s="134"/>
      <c r="H51" s="134"/>
      <c r="I51" s="134"/>
      <c r="J51" s="134"/>
      <c r="K51" s="133"/>
      <c r="M51" s="139">
        <f>M47*0.25</f>
        <v>341.5</v>
      </c>
      <c r="O51" s="133">
        <f>ROUNDUP(0.25*O47,0)</f>
        <v>380</v>
      </c>
      <c r="P51" s="136">
        <f t="shared" si="1"/>
        <v>38.5</v>
      </c>
    </row>
    <row r="52" spans="1:24" s="116" customFormat="1" ht="22.5" customHeight="1">
      <c r="A52" s="142"/>
      <c r="B52" s="308" t="s">
        <v>213</v>
      </c>
      <c r="C52" s="313" t="s">
        <v>233</v>
      </c>
      <c r="D52" s="133"/>
      <c r="E52" s="133" t="s">
        <v>223</v>
      </c>
      <c r="F52" s="134"/>
      <c r="G52" s="134"/>
      <c r="H52" s="134"/>
      <c r="I52" s="134"/>
      <c r="J52" s="134"/>
      <c r="K52" s="133"/>
      <c r="M52" s="139">
        <f>SUM(M45:M46)*0.03</f>
        <v>293.39999999999998</v>
      </c>
      <c r="O52" s="133">
        <f>ROUNDUP(0.03*SUM(O45:O46),0)</f>
        <v>230</v>
      </c>
      <c r="P52" s="136">
        <f t="shared" si="1"/>
        <v>-63.399999999999977</v>
      </c>
    </row>
    <row r="53" spans="1:24" s="116" customFormat="1" ht="22.5" customHeight="1">
      <c r="A53" s="142"/>
      <c r="B53" s="153"/>
      <c r="C53" s="154"/>
      <c r="D53" s="148"/>
      <c r="E53" s="148"/>
      <c r="F53" s="149"/>
      <c r="G53" s="149"/>
      <c r="H53" s="149"/>
      <c r="I53" s="149"/>
      <c r="J53" s="149"/>
      <c r="K53" s="148"/>
    </row>
    <row r="54" spans="1:24" s="116" customFormat="1" ht="22.5" customHeight="1">
      <c r="A54" s="223"/>
      <c r="B54" s="237"/>
      <c r="C54" s="238" t="s">
        <v>238</v>
      </c>
      <c r="D54" s="229"/>
      <c r="E54" s="229"/>
      <c r="F54" s="239"/>
      <c r="G54" s="239"/>
      <c r="H54" s="239"/>
      <c r="I54" s="239"/>
      <c r="J54" s="239"/>
      <c r="K54" s="229"/>
    </row>
    <row r="55" spans="1:24" s="116" customFormat="1" ht="22.5" customHeight="1">
      <c r="A55" s="127"/>
      <c r="B55" s="112"/>
      <c r="C55" s="128"/>
      <c r="D55" s="93"/>
      <c r="E55" s="93"/>
      <c r="F55" s="129"/>
      <c r="G55" s="129"/>
      <c r="H55" s="129"/>
      <c r="I55" s="129"/>
      <c r="J55" s="129"/>
      <c r="K55" s="93"/>
    </row>
    <row r="56" spans="1:24" s="116" customFormat="1" ht="22.5" customHeight="1">
      <c r="A56" s="130">
        <v>2.4</v>
      </c>
      <c r="B56" s="131"/>
      <c r="C56" s="132" t="s">
        <v>239</v>
      </c>
      <c r="D56" s="133"/>
      <c r="E56" s="133"/>
      <c r="F56" s="134"/>
      <c r="G56" s="134"/>
      <c r="H56" s="134"/>
      <c r="I56" s="134"/>
      <c r="J56" s="134"/>
      <c r="K56" s="133"/>
    </row>
    <row r="57" spans="1:24" s="116" customFormat="1" ht="22.5" customHeight="1">
      <c r="A57" s="130"/>
      <c r="B57" s="308" t="s">
        <v>213</v>
      </c>
      <c r="C57" s="311" t="s">
        <v>220</v>
      </c>
      <c r="D57" s="133"/>
      <c r="E57" s="133" t="s">
        <v>103</v>
      </c>
      <c r="F57" s="134"/>
      <c r="G57" s="134"/>
      <c r="H57" s="134"/>
      <c r="I57" s="134"/>
      <c r="J57" s="134"/>
      <c r="K57" s="133"/>
      <c r="M57" s="138">
        <v>284</v>
      </c>
      <c r="N57" s="133">
        <f>375+1.5</f>
        <v>376.5</v>
      </c>
      <c r="O57" s="136">
        <f>N57-M57</f>
        <v>92.5</v>
      </c>
      <c r="X57" s="152">
        <f>12.16+8+3.12+0.4+9.28+9+1.56+0.36+0.207+0.15+8.64+5+1.56</f>
        <v>59.437000000000005</v>
      </c>
    </row>
    <row r="58" spans="1:24" s="116" customFormat="1" ht="22.5" customHeight="1">
      <c r="A58" s="130"/>
      <c r="B58" s="308"/>
      <c r="C58" s="311" t="s">
        <v>221</v>
      </c>
      <c r="D58" s="133"/>
      <c r="E58" s="133"/>
      <c r="F58" s="134"/>
      <c r="G58" s="134"/>
      <c r="H58" s="134"/>
      <c r="I58" s="134"/>
      <c r="J58" s="134"/>
      <c r="K58" s="133"/>
      <c r="N58" s="133"/>
      <c r="O58" s="136">
        <f t="shared" ref="O58:O67" si="2">N58-M58</f>
        <v>0</v>
      </c>
      <c r="Q58" s="116" t="s">
        <v>240</v>
      </c>
      <c r="R58" s="116">
        <f>142+827+252+118.15+112.2+208.65+119.64+597.1+69.55+359.8+546+256</f>
        <v>3608.0900000000006</v>
      </c>
      <c r="S58" s="116">
        <v>0.222</v>
      </c>
      <c r="T58" s="116">
        <f>R58*S58</f>
        <v>800.99598000000015</v>
      </c>
      <c r="U58" s="116">
        <v>0.05</v>
      </c>
      <c r="V58" s="116">
        <f>T58*U58</f>
        <v>40.049799000000007</v>
      </c>
      <c r="W58" s="116">
        <f>T58+V58</f>
        <v>841.04577900000015</v>
      </c>
    </row>
    <row r="59" spans="1:24" s="116" customFormat="1" ht="22.5" customHeight="1">
      <c r="A59" s="130"/>
      <c r="B59" s="308" t="s">
        <v>213</v>
      </c>
      <c r="C59" s="311" t="s">
        <v>236</v>
      </c>
      <c r="D59" s="133"/>
      <c r="E59" s="133" t="s">
        <v>223</v>
      </c>
      <c r="F59" s="134"/>
      <c r="G59" s="134"/>
      <c r="H59" s="134"/>
      <c r="I59" s="134"/>
      <c r="J59" s="134"/>
      <c r="K59" s="133"/>
      <c r="M59" s="138">
        <v>3474</v>
      </c>
      <c r="N59" s="133">
        <v>3889</v>
      </c>
      <c r="O59" s="136">
        <f t="shared" si="2"/>
        <v>415</v>
      </c>
      <c r="Q59" s="116" t="s">
        <v>241</v>
      </c>
      <c r="R59" s="116">
        <f>174+33.2+314.88+99.68+359.6+1818.3+224.4</f>
        <v>3024.06</v>
      </c>
      <c r="S59" s="116">
        <v>0.499</v>
      </c>
      <c r="T59" s="116">
        <f>R59*S59</f>
        <v>1509.00594</v>
      </c>
      <c r="U59" s="116">
        <v>7.0000000000000007E-2</v>
      </c>
      <c r="V59" s="116">
        <f>T59*U59</f>
        <v>105.63041580000001</v>
      </c>
      <c r="W59" s="116">
        <f>T59+V59</f>
        <v>1614.6363558</v>
      </c>
      <c r="X59" s="152">
        <f>191.808+206.163+3.108+269.952+8.288</f>
        <v>679.31899999999996</v>
      </c>
    </row>
    <row r="60" spans="1:24" s="116" customFormat="1" ht="22.5" customHeight="1">
      <c r="A60" s="142"/>
      <c r="B60" s="308" t="s">
        <v>213</v>
      </c>
      <c r="C60" s="311" t="s">
        <v>224</v>
      </c>
      <c r="D60" s="133"/>
      <c r="E60" s="133" t="s">
        <v>223</v>
      </c>
      <c r="F60" s="134"/>
      <c r="G60" s="134"/>
      <c r="H60" s="134"/>
      <c r="I60" s="134"/>
      <c r="J60" s="134"/>
      <c r="K60" s="133"/>
      <c r="M60" s="138">
        <v>14744</v>
      </c>
      <c r="N60" s="133">
        <f>18619+277</f>
        <v>18896</v>
      </c>
      <c r="O60" s="136">
        <f t="shared" si="2"/>
        <v>4152</v>
      </c>
      <c r="Q60" s="116" t="s">
        <v>242</v>
      </c>
      <c r="R60" s="116">
        <f>34.81+6.32+23.87+25.83+141.49+19.656+43.82+279.44+38.135+33.99+55.68+33.98+119.14+11.55+6.144+46.08+43.8</f>
        <v>963.7349999999999</v>
      </c>
      <c r="X60" s="152">
        <f>1380.96+1553.58+863.1</f>
        <v>3797.64</v>
      </c>
    </row>
    <row r="61" spans="1:24" s="116" customFormat="1" ht="22.5" customHeight="1">
      <c r="A61" s="142"/>
      <c r="B61" s="308" t="s">
        <v>213</v>
      </c>
      <c r="C61" s="311" t="s">
        <v>243</v>
      </c>
      <c r="D61" s="133"/>
      <c r="E61" s="133" t="s">
        <v>223</v>
      </c>
      <c r="F61" s="134"/>
      <c r="G61" s="134"/>
      <c r="H61" s="134"/>
      <c r="I61" s="134"/>
      <c r="J61" s="134"/>
      <c r="K61" s="133"/>
      <c r="M61" s="138">
        <v>4039</v>
      </c>
      <c r="N61" s="133">
        <v>13017</v>
      </c>
      <c r="O61" s="136">
        <f t="shared" si="2"/>
        <v>8978</v>
      </c>
      <c r="Q61" s="116" t="s">
        <v>244</v>
      </c>
      <c r="R61" s="116">
        <f>2.6112+0.474+1.953+2.214+11.79+1.404+3.756+29.94+3.945+2.781+5.76+2.832+10.212+0.945+5.12+5.12+3.65</f>
        <v>94.507200000000012</v>
      </c>
      <c r="X61" s="152">
        <f>450.801+450.801+901.602</f>
        <v>1803.204</v>
      </c>
    </row>
    <row r="62" spans="1:24" s="116" customFormat="1" ht="22.5" customHeight="1">
      <c r="A62" s="142"/>
      <c r="B62" s="308" t="s">
        <v>213</v>
      </c>
      <c r="C62" s="313" t="s">
        <v>225</v>
      </c>
      <c r="D62" s="133"/>
      <c r="E62" s="133" t="s">
        <v>226</v>
      </c>
      <c r="F62" s="134"/>
      <c r="G62" s="134"/>
      <c r="H62" s="134"/>
      <c r="I62" s="134"/>
      <c r="J62" s="134"/>
      <c r="K62" s="133"/>
      <c r="M62" s="138">
        <v>2821</v>
      </c>
      <c r="N62" s="133">
        <f>4241+15</f>
        <v>4256</v>
      </c>
      <c r="O62" s="136">
        <f t="shared" si="2"/>
        <v>1435</v>
      </c>
      <c r="X62" s="152">
        <f>4.8+36+96+152+1.5+2.53+4.4+18.2+108+116+18+60+108</f>
        <v>725.43</v>
      </c>
    </row>
    <row r="63" spans="1:24" s="116" customFormat="1" ht="22.5" customHeight="1">
      <c r="A63" s="142"/>
      <c r="B63" s="308" t="s">
        <v>213</v>
      </c>
      <c r="C63" s="313" t="s">
        <v>227</v>
      </c>
      <c r="D63" s="133"/>
      <c r="E63" s="133" t="s">
        <v>226</v>
      </c>
      <c r="F63" s="134"/>
      <c r="G63" s="134"/>
      <c r="H63" s="134"/>
      <c r="I63" s="134"/>
      <c r="J63" s="134"/>
      <c r="K63" s="133"/>
      <c r="M63" s="138">
        <f>M62/2</f>
        <v>1410.5</v>
      </c>
      <c r="N63" s="133">
        <f>N62/2</f>
        <v>2128</v>
      </c>
      <c r="O63" s="136">
        <f t="shared" si="2"/>
        <v>717.5</v>
      </c>
    </row>
    <row r="64" spans="1:24" s="116" customFormat="1" ht="22.5" customHeight="1">
      <c r="A64" s="142"/>
      <c r="B64" s="308" t="s">
        <v>213</v>
      </c>
      <c r="C64" s="313" t="s">
        <v>229</v>
      </c>
      <c r="D64" s="133"/>
      <c r="E64" s="133" t="s">
        <v>228</v>
      </c>
      <c r="F64" s="134"/>
      <c r="G64" s="134"/>
      <c r="H64" s="134"/>
      <c r="I64" s="134"/>
      <c r="J64" s="134"/>
      <c r="K64" s="133"/>
      <c r="M64" s="138">
        <f>M62*0.3</f>
        <v>846.3</v>
      </c>
      <c r="N64" s="133">
        <f>ROUNDUP(N63*30%,0)</f>
        <v>639</v>
      </c>
      <c r="O64" s="136">
        <f t="shared" si="2"/>
        <v>-207.29999999999995</v>
      </c>
    </row>
    <row r="65" spans="1:28" s="116" customFormat="1" ht="22.5" customHeight="1">
      <c r="A65" s="142"/>
      <c r="B65" s="308" t="s">
        <v>213</v>
      </c>
      <c r="C65" s="313" t="s">
        <v>230</v>
      </c>
      <c r="D65" s="133"/>
      <c r="E65" s="133" t="s">
        <v>231</v>
      </c>
      <c r="F65" s="134"/>
      <c r="G65" s="134"/>
      <c r="H65" s="134"/>
      <c r="I65" s="134"/>
      <c r="J65" s="134"/>
      <c r="K65" s="133"/>
      <c r="M65" s="138">
        <v>2821</v>
      </c>
      <c r="N65" s="133">
        <f>N62</f>
        <v>4256</v>
      </c>
      <c r="O65" s="136">
        <f t="shared" si="2"/>
        <v>1435</v>
      </c>
    </row>
    <row r="66" spans="1:28" s="116" customFormat="1" ht="22.5" customHeight="1">
      <c r="A66" s="142"/>
      <c r="B66" s="308" t="s">
        <v>213</v>
      </c>
      <c r="C66" s="313" t="s">
        <v>232</v>
      </c>
      <c r="D66" s="133"/>
      <c r="E66" s="133" t="s">
        <v>223</v>
      </c>
      <c r="F66" s="134"/>
      <c r="G66" s="134"/>
      <c r="H66" s="134"/>
      <c r="I66" s="134"/>
      <c r="J66" s="134"/>
      <c r="K66" s="133"/>
      <c r="M66" s="138">
        <f>M62*0.25</f>
        <v>705.25</v>
      </c>
      <c r="N66" s="133">
        <f>ROUNDUP(0.25*N62,0)</f>
        <v>1064</v>
      </c>
      <c r="O66" s="136">
        <f t="shared" si="2"/>
        <v>358.75</v>
      </c>
    </row>
    <row r="67" spans="1:28" s="116" customFormat="1" ht="22.5" customHeight="1">
      <c r="A67" s="142"/>
      <c r="B67" s="308" t="s">
        <v>213</v>
      </c>
      <c r="C67" s="313" t="s">
        <v>233</v>
      </c>
      <c r="D67" s="133"/>
      <c r="E67" s="133" t="s">
        <v>223</v>
      </c>
      <c r="F67" s="134"/>
      <c r="G67" s="134"/>
      <c r="H67" s="134"/>
      <c r="I67" s="134"/>
      <c r="J67" s="134"/>
      <c r="K67" s="133"/>
      <c r="M67" s="138">
        <v>1129</v>
      </c>
      <c r="N67" s="133">
        <f>ROUNDUP(0.03*SUM(N59:N61),0)</f>
        <v>1075</v>
      </c>
      <c r="O67" s="136">
        <f t="shared" si="2"/>
        <v>-54</v>
      </c>
    </row>
    <row r="68" spans="1:28" s="116" customFormat="1" ht="22.5" customHeight="1">
      <c r="A68" s="142"/>
      <c r="B68" s="153"/>
      <c r="C68" s="154"/>
      <c r="D68" s="148"/>
      <c r="E68" s="148"/>
      <c r="F68" s="149"/>
      <c r="G68" s="149"/>
      <c r="H68" s="149"/>
      <c r="I68" s="149"/>
      <c r="J68" s="149"/>
      <c r="K68" s="148"/>
    </row>
    <row r="69" spans="1:28" s="116" customFormat="1" ht="22.5" customHeight="1">
      <c r="A69" s="223"/>
      <c r="B69" s="237"/>
      <c r="C69" s="238" t="s">
        <v>245</v>
      </c>
      <c r="D69" s="229"/>
      <c r="E69" s="229"/>
      <c r="F69" s="239"/>
      <c r="G69" s="239"/>
      <c r="H69" s="239"/>
      <c r="I69" s="239"/>
      <c r="J69" s="239"/>
      <c r="K69" s="229"/>
    </row>
    <row r="70" spans="1:28" s="116" customFormat="1" ht="22.5" customHeight="1">
      <c r="A70" s="127"/>
      <c r="B70" s="112"/>
      <c r="C70" s="128"/>
      <c r="D70" s="93"/>
      <c r="E70" s="93"/>
      <c r="F70" s="129"/>
      <c r="G70" s="129"/>
      <c r="H70" s="129"/>
      <c r="I70" s="129"/>
      <c r="J70" s="129"/>
      <c r="K70" s="93"/>
    </row>
    <row r="71" spans="1:28" s="116" customFormat="1" ht="22.5" customHeight="1">
      <c r="A71" s="130">
        <v>2.5</v>
      </c>
      <c r="B71" s="131"/>
      <c r="C71" s="132" t="s">
        <v>246</v>
      </c>
      <c r="D71" s="133"/>
      <c r="E71" s="133"/>
      <c r="F71" s="134"/>
      <c r="G71" s="134"/>
      <c r="H71" s="134"/>
      <c r="I71" s="134"/>
      <c r="J71" s="134"/>
      <c r="K71" s="133"/>
    </row>
    <row r="72" spans="1:28" s="116" customFormat="1" ht="22.5" customHeight="1">
      <c r="A72" s="130"/>
      <c r="B72" s="155" t="s">
        <v>213</v>
      </c>
      <c r="C72" s="311" t="s">
        <v>220</v>
      </c>
      <c r="D72" s="133"/>
      <c r="E72" s="133" t="s">
        <v>103</v>
      </c>
      <c r="F72" s="134"/>
      <c r="G72" s="134"/>
      <c r="H72" s="134"/>
      <c r="I72" s="134"/>
      <c r="J72" s="134"/>
      <c r="K72" s="133"/>
      <c r="M72" s="138">
        <v>23</v>
      </c>
    </row>
    <row r="73" spans="1:28" s="116" customFormat="1" ht="22.5" customHeight="1">
      <c r="A73" s="130"/>
      <c r="B73" s="155" t="s">
        <v>213</v>
      </c>
      <c r="C73" s="311" t="s">
        <v>221</v>
      </c>
      <c r="D73" s="133"/>
      <c r="E73" s="133"/>
      <c r="F73" s="134"/>
      <c r="G73" s="134"/>
      <c r="H73" s="134"/>
      <c r="I73" s="134"/>
      <c r="J73" s="134"/>
      <c r="K73" s="133"/>
    </row>
    <row r="74" spans="1:28" s="116" customFormat="1" ht="22.5" customHeight="1">
      <c r="A74" s="130"/>
      <c r="B74" s="308" t="s">
        <v>213</v>
      </c>
      <c r="C74" s="311" t="s">
        <v>247</v>
      </c>
      <c r="D74" s="133"/>
      <c r="E74" s="133" t="s">
        <v>223</v>
      </c>
      <c r="F74" s="134"/>
      <c r="G74" s="134"/>
      <c r="H74" s="134"/>
      <c r="I74" s="134"/>
      <c r="J74" s="134"/>
      <c r="K74" s="133"/>
      <c r="M74" s="138">
        <v>1527</v>
      </c>
      <c r="Q74" s="140" t="s">
        <v>237</v>
      </c>
      <c r="R74" s="141">
        <v>2608</v>
      </c>
      <c r="S74" s="116">
        <v>7.0000000000000007E-2</v>
      </c>
      <c r="T74" s="136">
        <f>R74*S74</f>
        <v>182.56000000000003</v>
      </c>
      <c r="U74" s="136">
        <f>R74+T74</f>
        <v>2790.56</v>
      </c>
    </row>
    <row r="75" spans="1:28" s="116" customFormat="1" ht="22.5" customHeight="1">
      <c r="A75" s="142"/>
      <c r="B75" s="155" t="s">
        <v>213</v>
      </c>
      <c r="C75" s="313" t="s">
        <v>225</v>
      </c>
      <c r="D75" s="133"/>
      <c r="E75" s="133" t="s">
        <v>226</v>
      </c>
      <c r="F75" s="134"/>
      <c r="G75" s="134"/>
      <c r="H75" s="134"/>
      <c r="I75" s="134"/>
      <c r="J75" s="134"/>
      <c r="K75" s="133"/>
      <c r="M75" s="138">
        <v>165</v>
      </c>
      <c r="Y75" s="116">
        <f>8/0.1</f>
        <v>80</v>
      </c>
      <c r="Z75" s="116">
        <f>Y75*0.499</f>
        <v>39.92</v>
      </c>
    </row>
    <row r="76" spans="1:28" s="116" customFormat="1" ht="22.5" customHeight="1">
      <c r="A76" s="142"/>
      <c r="B76" s="155" t="s">
        <v>213</v>
      </c>
      <c r="C76" s="313" t="s">
        <v>227</v>
      </c>
      <c r="D76" s="133"/>
      <c r="E76" s="133" t="s">
        <v>226</v>
      </c>
      <c r="F76" s="134"/>
      <c r="G76" s="134"/>
      <c r="H76" s="134"/>
      <c r="I76" s="134"/>
      <c r="J76" s="134"/>
      <c r="K76" s="133"/>
      <c r="M76" s="138">
        <f>M75/2</f>
        <v>82.5</v>
      </c>
      <c r="Y76" s="116">
        <f>7.9/0.1</f>
        <v>79</v>
      </c>
      <c r="Z76" s="116">
        <f>Y76*0.499</f>
        <v>39.420999999999999</v>
      </c>
      <c r="AA76" s="116">
        <f>Z75+Z76</f>
        <v>79.341000000000008</v>
      </c>
      <c r="AB76" s="116">
        <f>AA76*2</f>
        <v>158.68200000000002</v>
      </c>
    </row>
    <row r="77" spans="1:28" s="116" customFormat="1" ht="22.5" customHeight="1">
      <c r="A77" s="142"/>
      <c r="B77" s="155" t="s">
        <v>213</v>
      </c>
      <c r="C77" s="313" t="s">
        <v>229</v>
      </c>
      <c r="D77" s="133"/>
      <c r="E77" s="133" t="s">
        <v>228</v>
      </c>
      <c r="F77" s="134"/>
      <c r="G77" s="134"/>
      <c r="H77" s="134"/>
      <c r="I77" s="134"/>
      <c r="J77" s="134"/>
      <c r="K77" s="133"/>
      <c r="M77" s="138">
        <f>M75*0.3</f>
        <v>49.5</v>
      </c>
    </row>
    <row r="78" spans="1:28" s="116" customFormat="1" ht="22.5" customHeight="1">
      <c r="A78" s="142"/>
      <c r="B78" s="155" t="s">
        <v>213</v>
      </c>
      <c r="C78" s="313" t="s">
        <v>230</v>
      </c>
      <c r="D78" s="133"/>
      <c r="E78" s="133" t="s">
        <v>231</v>
      </c>
      <c r="F78" s="134"/>
      <c r="G78" s="134"/>
      <c r="H78" s="134"/>
      <c r="I78" s="134"/>
      <c r="J78" s="134"/>
      <c r="K78" s="133"/>
      <c r="M78" s="138">
        <v>165</v>
      </c>
    </row>
    <row r="79" spans="1:28" s="116" customFormat="1" ht="22.5" customHeight="1">
      <c r="A79" s="142"/>
      <c r="B79" s="155" t="s">
        <v>213</v>
      </c>
      <c r="C79" s="313" t="s">
        <v>232</v>
      </c>
      <c r="D79" s="133"/>
      <c r="E79" s="133" t="s">
        <v>223</v>
      </c>
      <c r="F79" s="134"/>
      <c r="G79" s="134"/>
      <c r="H79" s="134"/>
      <c r="I79" s="134"/>
      <c r="J79" s="134"/>
      <c r="K79" s="133"/>
      <c r="M79" s="138">
        <v>44</v>
      </c>
      <c r="Y79" s="116">
        <f>7.9*8</f>
        <v>63.2</v>
      </c>
    </row>
    <row r="80" spans="1:28" s="116" customFormat="1" ht="22.5" customHeight="1">
      <c r="A80" s="142"/>
      <c r="B80" s="155" t="s">
        <v>213</v>
      </c>
      <c r="C80" s="313" t="s">
        <v>233</v>
      </c>
      <c r="D80" s="133"/>
      <c r="E80" s="133" t="s">
        <v>223</v>
      </c>
      <c r="F80" s="134"/>
      <c r="G80" s="134"/>
      <c r="H80" s="134"/>
      <c r="I80" s="134"/>
      <c r="J80" s="134"/>
      <c r="K80" s="133"/>
      <c r="M80" s="138">
        <v>46</v>
      </c>
      <c r="Y80" s="116">
        <f>7.9*8*0.12</f>
        <v>7.5839999999999996</v>
      </c>
    </row>
    <row r="81" spans="1:15" s="116" customFormat="1" ht="22.5" customHeight="1">
      <c r="A81" s="142"/>
      <c r="B81" s="153"/>
      <c r="C81" s="154"/>
      <c r="D81" s="148"/>
      <c r="E81" s="148"/>
      <c r="F81" s="149"/>
      <c r="G81" s="149"/>
      <c r="H81" s="149"/>
      <c r="I81" s="149"/>
      <c r="J81" s="149"/>
      <c r="K81" s="148"/>
    </row>
    <row r="82" spans="1:15" s="116" customFormat="1" ht="22.5" customHeight="1">
      <c r="A82" s="223"/>
      <c r="B82" s="237"/>
      <c r="C82" s="238" t="s">
        <v>248</v>
      </c>
      <c r="D82" s="229"/>
      <c r="E82" s="229"/>
      <c r="F82" s="239"/>
      <c r="G82" s="239"/>
      <c r="H82" s="239"/>
      <c r="I82" s="239"/>
      <c r="J82" s="239"/>
      <c r="K82" s="229"/>
    </row>
    <row r="83" spans="1:15" s="116" customFormat="1" ht="22.5" customHeight="1">
      <c r="A83" s="156"/>
      <c r="B83" s="157"/>
      <c r="C83" s="258"/>
      <c r="D83" s="158"/>
      <c r="E83" s="158"/>
      <c r="F83" s="159"/>
      <c r="G83" s="159"/>
      <c r="H83" s="159"/>
      <c r="I83" s="159"/>
      <c r="J83" s="159"/>
      <c r="K83" s="158"/>
    </row>
    <row r="84" spans="1:15" s="116" customFormat="1" ht="22.5" customHeight="1">
      <c r="A84" s="130">
        <v>2.6</v>
      </c>
      <c r="B84" s="131"/>
      <c r="C84" s="132" t="s">
        <v>249</v>
      </c>
      <c r="D84" s="133"/>
      <c r="E84" s="133"/>
      <c r="F84" s="134"/>
      <c r="G84" s="134"/>
      <c r="H84" s="134"/>
      <c r="I84" s="134"/>
      <c r="J84" s="134"/>
      <c r="K84" s="133"/>
    </row>
    <row r="85" spans="1:15" s="116" customFormat="1" ht="22.5" customHeight="1">
      <c r="A85" s="142"/>
      <c r="B85" s="153" t="s">
        <v>213</v>
      </c>
      <c r="C85" s="311" t="s">
        <v>250</v>
      </c>
      <c r="D85" s="148"/>
      <c r="E85" s="133" t="s">
        <v>226</v>
      </c>
      <c r="F85" s="149"/>
      <c r="G85" s="149"/>
      <c r="H85" s="149"/>
      <c r="I85" s="149"/>
      <c r="J85" s="149"/>
      <c r="K85" s="148"/>
      <c r="O85" s="133"/>
    </row>
    <row r="86" spans="1:15" s="116" customFormat="1" ht="22.5" customHeight="1">
      <c r="A86" s="142"/>
      <c r="B86" s="153" t="s">
        <v>213</v>
      </c>
      <c r="C86" s="311" t="s">
        <v>251</v>
      </c>
      <c r="D86" s="148"/>
      <c r="E86" s="133" t="s">
        <v>226</v>
      </c>
      <c r="F86" s="149"/>
      <c r="G86" s="149"/>
      <c r="H86" s="149"/>
      <c r="I86" s="149"/>
      <c r="J86" s="149"/>
      <c r="K86" s="148"/>
      <c r="O86" s="133"/>
    </row>
    <row r="87" spans="1:15" s="116" customFormat="1" ht="22.5" customHeight="1">
      <c r="A87" s="142"/>
      <c r="B87" s="153" t="s">
        <v>213</v>
      </c>
      <c r="C87" s="311" t="s">
        <v>237</v>
      </c>
      <c r="D87" s="148"/>
      <c r="E87" s="133" t="s">
        <v>223</v>
      </c>
      <c r="F87" s="149"/>
      <c r="G87" s="149"/>
      <c r="H87" s="149"/>
      <c r="I87" s="149"/>
      <c r="J87" s="149"/>
      <c r="K87" s="148"/>
      <c r="O87" s="133"/>
    </row>
    <row r="88" spans="1:15" s="116" customFormat="1" ht="22.5" customHeight="1">
      <c r="A88" s="142"/>
      <c r="B88" s="153" t="s">
        <v>213</v>
      </c>
      <c r="C88" s="311" t="s">
        <v>252</v>
      </c>
      <c r="D88" s="148"/>
      <c r="E88" s="133" t="s">
        <v>103</v>
      </c>
      <c r="F88" s="149"/>
      <c r="G88" s="149"/>
      <c r="H88" s="149"/>
      <c r="I88" s="149"/>
      <c r="J88" s="149"/>
      <c r="K88" s="148"/>
      <c r="O88" s="133"/>
    </row>
    <row r="89" spans="1:15" s="116" customFormat="1" ht="22.5" customHeight="1">
      <c r="A89" s="142"/>
      <c r="B89" s="153"/>
      <c r="C89" s="154"/>
      <c r="D89" s="148"/>
      <c r="E89" s="148"/>
      <c r="F89" s="149"/>
      <c r="G89" s="149"/>
      <c r="H89" s="149"/>
      <c r="I89" s="149"/>
      <c r="J89" s="149"/>
      <c r="K89" s="148"/>
      <c r="O89" s="133"/>
    </row>
    <row r="90" spans="1:15" s="116" customFormat="1" ht="22.5" customHeight="1">
      <c r="A90" s="223"/>
      <c r="B90" s="237"/>
      <c r="C90" s="238" t="s">
        <v>253</v>
      </c>
      <c r="D90" s="229"/>
      <c r="E90" s="229"/>
      <c r="F90" s="239"/>
      <c r="G90" s="239"/>
      <c r="H90" s="239"/>
      <c r="I90" s="239"/>
      <c r="J90" s="239"/>
      <c r="K90" s="229"/>
    </row>
    <row r="91" spans="1:15" s="116" customFormat="1" ht="24">
      <c r="A91" s="259"/>
      <c r="B91" s="160"/>
      <c r="C91" s="161"/>
      <c r="D91" s="162"/>
      <c r="E91" s="163"/>
      <c r="F91" s="163"/>
      <c r="G91" s="163"/>
      <c r="H91" s="163"/>
      <c r="I91" s="163"/>
      <c r="J91" s="162"/>
      <c r="K91" s="114"/>
      <c r="L91" s="164"/>
    </row>
    <row r="92" spans="1:15" s="116" customFormat="1" ht="24">
      <c r="A92" s="130">
        <v>2.7</v>
      </c>
      <c r="B92" s="165"/>
      <c r="C92" s="166" t="s">
        <v>254</v>
      </c>
      <c r="D92" s="167"/>
      <c r="E92" s="133"/>
      <c r="F92" s="133"/>
      <c r="G92" s="133"/>
      <c r="H92" s="133"/>
      <c r="I92" s="167"/>
      <c r="J92" s="167"/>
      <c r="K92" s="133"/>
    </row>
    <row r="93" spans="1:15" s="116" customFormat="1" ht="24">
      <c r="A93" s="130"/>
      <c r="B93" s="165"/>
      <c r="C93" s="166" t="s">
        <v>255</v>
      </c>
      <c r="D93" s="167"/>
      <c r="E93" s="133"/>
      <c r="F93" s="133"/>
      <c r="G93" s="133"/>
      <c r="H93" s="133"/>
      <c r="I93" s="167"/>
      <c r="J93" s="167"/>
      <c r="K93" s="133"/>
    </row>
    <row r="94" spans="1:15" s="116" customFormat="1" ht="24">
      <c r="A94" s="130"/>
      <c r="B94" s="153" t="s">
        <v>213</v>
      </c>
      <c r="C94" s="314" t="s">
        <v>333</v>
      </c>
      <c r="D94" s="167"/>
      <c r="E94" s="133" t="s">
        <v>223</v>
      </c>
      <c r="F94" s="133"/>
      <c r="G94" s="133"/>
      <c r="H94" s="133"/>
      <c r="I94" s="167"/>
      <c r="J94" s="167"/>
      <c r="K94" s="133"/>
    </row>
    <row r="95" spans="1:15" s="116" customFormat="1" ht="24">
      <c r="A95" s="130"/>
      <c r="B95" s="153" t="s">
        <v>213</v>
      </c>
      <c r="C95" s="314" t="s">
        <v>334</v>
      </c>
      <c r="D95" s="167"/>
      <c r="E95" s="133" t="s">
        <v>223</v>
      </c>
      <c r="F95" s="133"/>
      <c r="G95" s="133"/>
      <c r="H95" s="133"/>
      <c r="I95" s="167"/>
      <c r="J95" s="167"/>
      <c r="K95" s="133"/>
    </row>
    <row r="96" spans="1:15" s="116" customFormat="1" ht="24">
      <c r="A96" s="130"/>
      <c r="B96" s="153" t="s">
        <v>213</v>
      </c>
      <c r="C96" s="315" t="s">
        <v>335</v>
      </c>
      <c r="D96" s="168"/>
      <c r="E96" s="167" t="s">
        <v>256</v>
      </c>
      <c r="F96" s="133"/>
      <c r="G96" s="133"/>
      <c r="H96" s="133"/>
      <c r="I96" s="167"/>
      <c r="J96" s="167"/>
      <c r="K96" s="133"/>
      <c r="M96" s="169"/>
      <c r="N96" s="168"/>
      <c r="O96" s="136"/>
    </row>
    <row r="97" spans="1:25" s="116" customFormat="1" ht="24">
      <c r="A97" s="130"/>
      <c r="B97" s="153" t="s">
        <v>213</v>
      </c>
      <c r="C97" s="315" t="s">
        <v>336</v>
      </c>
      <c r="D97" s="168"/>
      <c r="E97" s="167" t="s">
        <v>256</v>
      </c>
      <c r="F97" s="133"/>
      <c r="G97" s="133"/>
      <c r="H97" s="133"/>
      <c r="I97" s="167"/>
      <c r="J97" s="167"/>
      <c r="K97" s="133"/>
      <c r="M97" s="169"/>
      <c r="N97" s="168"/>
      <c r="O97" s="136"/>
    </row>
    <row r="98" spans="1:25" s="116" customFormat="1" ht="24">
      <c r="A98" s="130"/>
      <c r="B98" s="153" t="s">
        <v>213</v>
      </c>
      <c r="C98" s="315" t="s">
        <v>337</v>
      </c>
      <c r="D98" s="168"/>
      <c r="E98" s="167" t="s">
        <v>256</v>
      </c>
      <c r="F98" s="133"/>
      <c r="G98" s="133"/>
      <c r="H98" s="133"/>
      <c r="I98" s="167"/>
      <c r="J98" s="167"/>
      <c r="K98" s="133"/>
      <c r="M98" s="169"/>
      <c r="N98" s="168"/>
      <c r="O98" s="136"/>
    </row>
    <row r="99" spans="1:25" s="116" customFormat="1" ht="24">
      <c r="A99" s="260"/>
      <c r="B99" s="153" t="s">
        <v>213</v>
      </c>
      <c r="C99" s="316" t="s">
        <v>257</v>
      </c>
      <c r="D99" s="170"/>
      <c r="E99" s="317" t="s">
        <v>28</v>
      </c>
      <c r="F99" s="133"/>
      <c r="G99" s="133"/>
      <c r="H99" s="318"/>
      <c r="I99" s="167"/>
      <c r="J99" s="167"/>
      <c r="K99" s="133"/>
      <c r="M99" s="171">
        <v>66</v>
      </c>
      <c r="N99" s="170">
        <v>24</v>
      </c>
      <c r="O99" s="136">
        <f>N99-M99</f>
        <v>-42</v>
      </c>
    </row>
    <row r="100" spans="1:25" s="116" customFormat="1" ht="24">
      <c r="A100" s="260"/>
      <c r="B100" s="153" t="s">
        <v>213</v>
      </c>
      <c r="C100" s="316" t="s">
        <v>258</v>
      </c>
      <c r="D100" s="170"/>
      <c r="E100" s="317" t="s">
        <v>28</v>
      </c>
      <c r="F100" s="133"/>
      <c r="G100" s="133"/>
      <c r="H100" s="318"/>
      <c r="I100" s="167"/>
      <c r="J100" s="167"/>
      <c r="K100" s="133"/>
      <c r="M100" s="171"/>
      <c r="N100" s="170"/>
      <c r="O100" s="136"/>
    </row>
    <row r="101" spans="1:25" s="116" customFormat="1" ht="24">
      <c r="A101" s="260"/>
      <c r="B101" s="153" t="s">
        <v>213</v>
      </c>
      <c r="C101" s="316" t="s">
        <v>259</v>
      </c>
      <c r="D101" s="170"/>
      <c r="E101" s="170" t="s">
        <v>28</v>
      </c>
      <c r="F101" s="133"/>
      <c r="G101" s="133"/>
      <c r="H101" s="319"/>
      <c r="I101" s="167"/>
      <c r="J101" s="167"/>
      <c r="K101" s="133"/>
      <c r="M101" s="171"/>
      <c r="N101" s="170"/>
      <c r="O101" s="136"/>
    </row>
    <row r="102" spans="1:25" s="116" customFormat="1" ht="24">
      <c r="A102" s="260"/>
      <c r="B102" s="153" t="s">
        <v>213</v>
      </c>
      <c r="C102" s="320" t="s">
        <v>260</v>
      </c>
      <c r="D102" s="321"/>
      <c r="E102" s="317" t="s">
        <v>261</v>
      </c>
      <c r="F102" s="133"/>
      <c r="G102" s="133"/>
      <c r="H102" s="318"/>
      <c r="I102" s="167"/>
      <c r="J102" s="167"/>
      <c r="K102" s="133"/>
      <c r="M102" s="171"/>
      <c r="N102" s="170"/>
      <c r="O102" s="136"/>
    </row>
    <row r="103" spans="1:25" s="116" customFormat="1" ht="24">
      <c r="A103" s="260"/>
      <c r="B103" s="153" t="s">
        <v>213</v>
      </c>
      <c r="C103" s="316" t="s">
        <v>262</v>
      </c>
      <c r="D103" s="170"/>
      <c r="E103" s="317" t="s">
        <v>261</v>
      </c>
      <c r="F103" s="133"/>
      <c r="G103" s="133"/>
      <c r="H103" s="318"/>
      <c r="I103" s="167"/>
      <c r="J103" s="167"/>
      <c r="K103" s="133"/>
      <c r="M103" s="171"/>
      <c r="N103" s="170"/>
      <c r="O103" s="136"/>
    </row>
    <row r="104" spans="1:25" s="116" customFormat="1" ht="24">
      <c r="A104" s="260"/>
      <c r="B104" s="153" t="s">
        <v>213</v>
      </c>
      <c r="C104" s="316" t="s">
        <v>263</v>
      </c>
      <c r="D104" s="170"/>
      <c r="E104" s="317" t="s">
        <v>261</v>
      </c>
      <c r="F104" s="133"/>
      <c r="G104" s="133"/>
      <c r="H104" s="318"/>
      <c r="I104" s="167"/>
      <c r="J104" s="167"/>
      <c r="K104" s="133"/>
      <c r="M104" s="171"/>
      <c r="N104" s="170"/>
      <c r="O104" s="136"/>
    </row>
    <row r="105" spans="1:25" s="116" customFormat="1" ht="24">
      <c r="A105" s="260"/>
      <c r="B105" s="153" t="s">
        <v>213</v>
      </c>
      <c r="C105" s="316" t="s">
        <v>264</v>
      </c>
      <c r="D105" s="170"/>
      <c r="E105" s="317" t="s">
        <v>261</v>
      </c>
      <c r="F105" s="133"/>
      <c r="G105" s="133"/>
      <c r="H105" s="318"/>
      <c r="I105" s="167"/>
      <c r="J105" s="167"/>
      <c r="K105" s="133"/>
      <c r="M105" s="171"/>
      <c r="N105" s="170"/>
      <c r="O105" s="136"/>
    </row>
    <row r="106" spans="1:25" s="116" customFormat="1" ht="24">
      <c r="A106" s="260"/>
      <c r="B106" s="153" t="s">
        <v>213</v>
      </c>
      <c r="C106" s="316" t="s">
        <v>265</v>
      </c>
      <c r="D106" s="170"/>
      <c r="E106" s="317" t="s">
        <v>226</v>
      </c>
      <c r="F106" s="170"/>
      <c r="G106" s="133"/>
      <c r="H106" s="318"/>
      <c r="I106" s="167"/>
      <c r="J106" s="167"/>
      <c r="K106" s="133"/>
      <c r="M106" s="171">
        <v>1286</v>
      </c>
      <c r="N106" s="170">
        <f>459+728</f>
        <v>1187</v>
      </c>
      <c r="O106" s="136">
        <f>N106-M106</f>
        <v>-99</v>
      </c>
    </row>
    <row r="107" spans="1:25" s="116" customFormat="1" ht="24">
      <c r="A107" s="261"/>
      <c r="B107" s="153" t="s">
        <v>213</v>
      </c>
      <c r="C107" s="322" t="s">
        <v>266</v>
      </c>
      <c r="D107" s="323"/>
      <c r="E107" s="317" t="s">
        <v>226</v>
      </c>
      <c r="F107" s="323"/>
      <c r="G107" s="133"/>
      <c r="H107" s="319"/>
      <c r="I107" s="167"/>
      <c r="J107" s="167"/>
      <c r="K107" s="148"/>
      <c r="M107" s="172"/>
      <c r="N107" s="172"/>
      <c r="O107" s="136"/>
      <c r="Y107" s="116">
        <v>570</v>
      </c>
    </row>
    <row r="108" spans="1:25" s="116" customFormat="1" ht="24">
      <c r="A108" s="261"/>
      <c r="B108" s="153" t="s">
        <v>213</v>
      </c>
      <c r="C108" s="324" t="s">
        <v>267</v>
      </c>
      <c r="D108" s="173"/>
      <c r="E108" s="325" t="s">
        <v>268</v>
      </c>
      <c r="F108" s="173"/>
      <c r="G108" s="133"/>
      <c r="H108" s="326"/>
      <c r="I108" s="167"/>
      <c r="J108" s="167"/>
      <c r="K108" s="148"/>
      <c r="M108" s="172"/>
      <c r="N108" s="172"/>
      <c r="O108" s="136"/>
    </row>
    <row r="109" spans="1:25" s="116" customFormat="1" ht="24">
      <c r="A109" s="261"/>
      <c r="B109" s="174"/>
      <c r="C109" s="175"/>
      <c r="D109" s="176"/>
      <c r="E109" s="177"/>
      <c r="F109" s="176"/>
      <c r="G109" s="148"/>
      <c r="H109" s="178"/>
      <c r="I109" s="179"/>
      <c r="J109" s="179"/>
      <c r="K109" s="148"/>
      <c r="M109" s="172"/>
      <c r="N109" s="172"/>
      <c r="O109" s="136"/>
    </row>
    <row r="110" spans="1:25" s="116" customFormat="1" ht="24">
      <c r="A110" s="231"/>
      <c r="B110" s="232"/>
      <c r="C110" s="233" t="s">
        <v>269</v>
      </c>
      <c r="D110" s="234"/>
      <c r="E110" s="234"/>
      <c r="F110" s="234"/>
      <c r="G110" s="229"/>
      <c r="H110" s="235"/>
      <c r="I110" s="236"/>
      <c r="J110" s="236"/>
      <c r="K110" s="229"/>
      <c r="M110" s="172"/>
      <c r="N110" s="172"/>
      <c r="O110" s="136"/>
    </row>
    <row r="111" spans="1:25" s="116" customFormat="1" ht="24.75" customHeight="1">
      <c r="A111" s="262"/>
      <c r="B111" s="263"/>
      <c r="C111" s="183"/>
      <c r="D111" s="177"/>
      <c r="E111" s="177"/>
      <c r="F111" s="177"/>
      <c r="G111" s="158"/>
      <c r="H111" s="178"/>
      <c r="I111" s="180"/>
      <c r="J111" s="180"/>
      <c r="K111" s="158"/>
      <c r="M111" s="172"/>
      <c r="N111" s="172"/>
      <c r="O111" s="136"/>
    </row>
    <row r="112" spans="1:25" s="116" customFormat="1" ht="24">
      <c r="A112" s="260">
        <v>2.8</v>
      </c>
      <c r="B112" s="132"/>
      <c r="C112" s="184" t="s">
        <v>270</v>
      </c>
      <c r="D112" s="173"/>
      <c r="E112" s="173"/>
      <c r="F112" s="173"/>
      <c r="G112" s="133"/>
      <c r="H112" s="185"/>
      <c r="I112" s="167"/>
      <c r="J112" s="167"/>
      <c r="K112" s="133"/>
      <c r="M112" s="172"/>
      <c r="N112" s="172"/>
      <c r="O112" s="136"/>
    </row>
    <row r="113" spans="1:28" s="116" customFormat="1" ht="24">
      <c r="A113" s="264"/>
      <c r="B113" s="327" t="s">
        <v>213</v>
      </c>
      <c r="C113" s="328" t="s">
        <v>220</v>
      </c>
      <c r="D113" s="192"/>
      <c r="E113" s="114" t="s">
        <v>103</v>
      </c>
      <c r="F113" s="115"/>
      <c r="G113" s="115"/>
      <c r="H113" s="115"/>
      <c r="I113" s="115"/>
      <c r="J113" s="115"/>
      <c r="K113" s="158"/>
      <c r="M113" s="172"/>
      <c r="N113" s="172"/>
      <c r="O113" s="136"/>
    </row>
    <row r="114" spans="1:28" s="116" customFormat="1" ht="24">
      <c r="A114" s="260"/>
      <c r="B114" s="327" t="s">
        <v>213</v>
      </c>
      <c r="C114" s="315" t="s">
        <v>237</v>
      </c>
      <c r="D114" s="186"/>
      <c r="E114" s="133" t="s">
        <v>223</v>
      </c>
      <c r="F114" s="134"/>
      <c r="G114" s="115"/>
      <c r="H114" s="134"/>
      <c r="I114" s="115"/>
      <c r="J114" s="115"/>
      <c r="K114" s="158"/>
      <c r="M114" s="172"/>
      <c r="N114" s="172"/>
      <c r="O114" s="136"/>
    </row>
    <row r="115" spans="1:28" s="116" customFormat="1" ht="24">
      <c r="A115" s="260"/>
      <c r="B115" s="327" t="s">
        <v>213</v>
      </c>
      <c r="C115" s="315" t="s">
        <v>247</v>
      </c>
      <c r="D115" s="186"/>
      <c r="E115" s="133" t="s">
        <v>223</v>
      </c>
      <c r="F115" s="134"/>
      <c r="G115" s="115"/>
      <c r="H115" s="134"/>
      <c r="I115" s="115"/>
      <c r="J115" s="115"/>
      <c r="K115" s="158"/>
      <c r="M115" s="172"/>
      <c r="N115" s="172"/>
      <c r="O115" s="136"/>
    </row>
    <row r="116" spans="1:28" s="116" customFormat="1" ht="22.5" customHeight="1">
      <c r="A116" s="156"/>
      <c r="B116" s="327" t="s">
        <v>213</v>
      </c>
      <c r="C116" s="329" t="s">
        <v>225</v>
      </c>
      <c r="D116" s="133"/>
      <c r="E116" s="133" t="s">
        <v>226</v>
      </c>
      <c r="F116" s="134"/>
      <c r="G116" s="115"/>
      <c r="H116" s="134"/>
      <c r="I116" s="115"/>
      <c r="J116" s="115"/>
      <c r="K116" s="133"/>
      <c r="M116" s="138">
        <v>165</v>
      </c>
      <c r="Y116" s="116">
        <f>8/0.1</f>
        <v>80</v>
      </c>
      <c r="Z116" s="116">
        <f>Y116*0.499</f>
        <v>39.92</v>
      </c>
    </row>
    <row r="117" spans="1:28" s="116" customFormat="1" ht="22.5" customHeight="1">
      <c r="A117" s="142"/>
      <c r="B117" s="155" t="s">
        <v>213</v>
      </c>
      <c r="C117" s="313" t="s">
        <v>227</v>
      </c>
      <c r="D117" s="133"/>
      <c r="E117" s="133" t="s">
        <v>226</v>
      </c>
      <c r="F117" s="134"/>
      <c r="G117" s="115"/>
      <c r="H117" s="134"/>
      <c r="I117" s="115"/>
      <c r="J117" s="115"/>
      <c r="K117" s="133"/>
      <c r="M117" s="138">
        <f>M116/2</f>
        <v>82.5</v>
      </c>
      <c r="Y117" s="116">
        <f>7.9/0.1</f>
        <v>79</v>
      </c>
      <c r="Z117" s="116">
        <f>Y117*0.499</f>
        <v>39.420999999999999</v>
      </c>
      <c r="AA117" s="116">
        <f>Z116+Z117</f>
        <v>79.341000000000008</v>
      </c>
      <c r="AB117" s="116">
        <f>AA117*2</f>
        <v>158.68200000000002</v>
      </c>
    </row>
    <row r="118" spans="1:28" s="116" customFormat="1" ht="22.5" customHeight="1">
      <c r="A118" s="142"/>
      <c r="B118" s="155" t="s">
        <v>213</v>
      </c>
      <c r="C118" s="313" t="s">
        <v>229</v>
      </c>
      <c r="D118" s="133"/>
      <c r="E118" s="133" t="s">
        <v>228</v>
      </c>
      <c r="F118" s="134"/>
      <c r="G118" s="115"/>
      <c r="H118" s="134"/>
      <c r="I118" s="115"/>
      <c r="J118" s="115"/>
      <c r="K118" s="133"/>
      <c r="M118" s="138">
        <f>M116*0.3</f>
        <v>49.5</v>
      </c>
    </row>
    <row r="119" spans="1:28" s="116" customFormat="1" ht="22.5" customHeight="1">
      <c r="A119" s="142"/>
      <c r="B119" s="155" t="s">
        <v>213</v>
      </c>
      <c r="C119" s="313" t="s">
        <v>230</v>
      </c>
      <c r="D119" s="133"/>
      <c r="E119" s="133" t="s">
        <v>231</v>
      </c>
      <c r="F119" s="134"/>
      <c r="G119" s="115"/>
      <c r="H119" s="134"/>
      <c r="I119" s="115"/>
      <c r="J119" s="115"/>
      <c r="K119" s="133"/>
      <c r="M119" s="138">
        <v>165</v>
      </c>
    </row>
    <row r="120" spans="1:28" s="116" customFormat="1" ht="22.5" customHeight="1">
      <c r="A120" s="142"/>
      <c r="B120" s="155" t="s">
        <v>213</v>
      </c>
      <c r="C120" s="313" t="s">
        <v>232</v>
      </c>
      <c r="D120" s="133"/>
      <c r="E120" s="133" t="s">
        <v>223</v>
      </c>
      <c r="F120" s="134"/>
      <c r="G120" s="115"/>
      <c r="H120" s="134"/>
      <c r="I120" s="115"/>
      <c r="J120" s="115"/>
      <c r="K120" s="133"/>
      <c r="M120" s="138">
        <v>44</v>
      </c>
      <c r="Y120" s="116">
        <f>7.9*8</f>
        <v>63.2</v>
      </c>
    </row>
    <row r="121" spans="1:28" s="116" customFormat="1" ht="22.5" customHeight="1">
      <c r="A121" s="130"/>
      <c r="B121" s="155" t="s">
        <v>213</v>
      </c>
      <c r="C121" s="312" t="s">
        <v>233</v>
      </c>
      <c r="D121" s="133"/>
      <c r="E121" s="133" t="s">
        <v>223</v>
      </c>
      <c r="F121" s="134"/>
      <c r="G121" s="115"/>
      <c r="H121" s="134"/>
      <c r="I121" s="115"/>
      <c r="J121" s="115"/>
      <c r="K121" s="186"/>
      <c r="M121" s="138">
        <v>46</v>
      </c>
      <c r="Y121" s="116">
        <f>7.9*8*0.12</f>
        <v>7.5839999999999996</v>
      </c>
    </row>
    <row r="122" spans="1:28" s="116" customFormat="1" ht="22.5" customHeight="1">
      <c r="A122" s="142"/>
      <c r="B122" s="189"/>
      <c r="C122" s="190"/>
      <c r="D122" s="148"/>
      <c r="E122" s="148"/>
      <c r="F122" s="149"/>
      <c r="G122" s="149"/>
      <c r="H122" s="149"/>
      <c r="I122" s="149"/>
      <c r="J122" s="149"/>
      <c r="K122" s="148"/>
      <c r="M122" s="187"/>
    </row>
    <row r="123" spans="1:28" s="116" customFormat="1" ht="22.5" customHeight="1">
      <c r="A123" s="223"/>
      <c r="B123" s="224"/>
      <c r="C123" s="225" t="s">
        <v>271</v>
      </c>
      <c r="D123" s="229"/>
      <c r="E123" s="229"/>
      <c r="F123" s="228"/>
      <c r="G123" s="228"/>
      <c r="H123" s="228"/>
      <c r="I123" s="230"/>
      <c r="J123" s="228"/>
      <c r="K123" s="229"/>
      <c r="M123" s="187"/>
    </row>
    <row r="124" spans="1:28" s="116" customFormat="1" ht="22.5" customHeight="1">
      <c r="A124" s="259"/>
      <c r="B124" s="210"/>
      <c r="C124" s="211"/>
      <c r="D124" s="93"/>
      <c r="E124" s="93"/>
      <c r="F124" s="94"/>
      <c r="G124" s="94"/>
      <c r="H124" s="94"/>
      <c r="I124" s="94"/>
      <c r="J124" s="94"/>
      <c r="K124" s="265"/>
      <c r="M124" s="187"/>
    </row>
    <row r="125" spans="1:28" s="116" customFormat="1" ht="22.5" customHeight="1">
      <c r="A125" s="127">
        <v>2.9</v>
      </c>
      <c r="B125" s="193"/>
      <c r="C125" s="188" t="s">
        <v>272</v>
      </c>
      <c r="D125" s="133"/>
      <c r="E125" s="133"/>
      <c r="F125" s="134"/>
      <c r="G125" s="134"/>
      <c r="H125" s="134"/>
      <c r="I125" s="134"/>
      <c r="J125" s="134"/>
      <c r="K125" s="186"/>
      <c r="M125" s="187"/>
    </row>
    <row r="126" spans="1:28" s="116" customFormat="1" ht="22.5" customHeight="1">
      <c r="A126" s="266"/>
      <c r="B126" s="193" t="s">
        <v>213</v>
      </c>
      <c r="C126" s="330" t="s">
        <v>220</v>
      </c>
      <c r="D126" s="114"/>
      <c r="E126" s="114" t="s">
        <v>103</v>
      </c>
      <c r="F126" s="115"/>
      <c r="G126" s="115"/>
      <c r="H126" s="115"/>
      <c r="I126" s="115"/>
      <c r="J126" s="115"/>
      <c r="K126" s="194"/>
      <c r="M126" s="187"/>
    </row>
    <row r="127" spans="1:28" s="116" customFormat="1" ht="22.5" customHeight="1">
      <c r="A127" s="260"/>
      <c r="B127" s="327" t="s">
        <v>213</v>
      </c>
      <c r="C127" s="315" t="s">
        <v>236</v>
      </c>
      <c r="D127" s="186"/>
      <c r="E127" s="133" t="s">
        <v>223</v>
      </c>
      <c r="F127" s="134"/>
      <c r="G127" s="115"/>
      <c r="H127" s="134"/>
      <c r="I127" s="115"/>
      <c r="J127" s="115"/>
      <c r="K127" s="194"/>
      <c r="M127" s="187"/>
    </row>
    <row r="128" spans="1:28" s="116" customFormat="1" ht="22.5" customHeight="1">
      <c r="A128" s="156"/>
      <c r="B128" s="327" t="s">
        <v>213</v>
      </c>
      <c r="C128" s="329" t="s">
        <v>225</v>
      </c>
      <c r="D128" s="133"/>
      <c r="E128" s="133" t="s">
        <v>226</v>
      </c>
      <c r="F128" s="134"/>
      <c r="G128" s="115"/>
      <c r="H128" s="134"/>
      <c r="I128" s="115"/>
      <c r="J128" s="115"/>
      <c r="K128" s="133"/>
      <c r="M128" s="187"/>
    </row>
    <row r="129" spans="1:13" s="116" customFormat="1" ht="22.5" customHeight="1">
      <c r="A129" s="142"/>
      <c r="B129" s="155" t="s">
        <v>213</v>
      </c>
      <c r="C129" s="313" t="s">
        <v>227</v>
      </c>
      <c r="D129" s="133"/>
      <c r="E129" s="133" t="s">
        <v>226</v>
      </c>
      <c r="F129" s="134"/>
      <c r="G129" s="115"/>
      <c r="H129" s="134"/>
      <c r="I129" s="115"/>
      <c r="J129" s="115"/>
      <c r="K129" s="133"/>
      <c r="M129" s="187"/>
    </row>
    <row r="130" spans="1:13" s="116" customFormat="1" ht="22.5" customHeight="1">
      <c r="A130" s="142"/>
      <c r="B130" s="155" t="s">
        <v>213</v>
      </c>
      <c r="C130" s="313" t="s">
        <v>229</v>
      </c>
      <c r="D130" s="133"/>
      <c r="E130" s="133" t="s">
        <v>228</v>
      </c>
      <c r="F130" s="134"/>
      <c r="G130" s="115"/>
      <c r="H130" s="134"/>
      <c r="I130" s="115"/>
      <c r="J130" s="115"/>
      <c r="K130" s="133"/>
      <c r="M130" s="187"/>
    </row>
    <row r="131" spans="1:13" s="116" customFormat="1" ht="22.5" customHeight="1">
      <c r="A131" s="142"/>
      <c r="B131" s="155" t="s">
        <v>213</v>
      </c>
      <c r="C131" s="313" t="s">
        <v>230</v>
      </c>
      <c r="D131" s="133"/>
      <c r="E131" s="133" t="s">
        <v>231</v>
      </c>
      <c r="F131" s="134"/>
      <c r="G131" s="115"/>
      <c r="H131" s="134"/>
      <c r="I131" s="115"/>
      <c r="J131" s="115"/>
      <c r="K131" s="133"/>
      <c r="M131" s="187"/>
    </row>
    <row r="132" spans="1:13" s="116" customFormat="1" ht="22.5" customHeight="1">
      <c r="A132" s="142"/>
      <c r="B132" s="155" t="s">
        <v>213</v>
      </c>
      <c r="C132" s="313" t="s">
        <v>232</v>
      </c>
      <c r="D132" s="133"/>
      <c r="E132" s="133" t="s">
        <v>223</v>
      </c>
      <c r="F132" s="134"/>
      <c r="G132" s="115"/>
      <c r="H132" s="134"/>
      <c r="I132" s="115"/>
      <c r="J132" s="115"/>
      <c r="K132" s="133"/>
      <c r="M132" s="187"/>
    </row>
    <row r="133" spans="1:13" s="116" customFormat="1" ht="22.5" customHeight="1">
      <c r="A133" s="130"/>
      <c r="B133" s="331" t="s">
        <v>213</v>
      </c>
      <c r="C133" s="312" t="s">
        <v>233</v>
      </c>
      <c r="D133" s="133"/>
      <c r="E133" s="133" t="s">
        <v>223</v>
      </c>
      <c r="F133" s="134"/>
      <c r="G133" s="115"/>
      <c r="H133" s="134"/>
      <c r="I133" s="115"/>
      <c r="J133" s="115"/>
      <c r="K133" s="186"/>
      <c r="M133" s="187"/>
    </row>
    <row r="134" spans="1:13" s="116" customFormat="1" ht="22.5" customHeight="1">
      <c r="A134" s="156"/>
      <c r="B134" s="267"/>
      <c r="C134" s="190"/>
      <c r="D134" s="194"/>
      <c r="E134" s="181"/>
      <c r="F134" s="182"/>
      <c r="G134" s="149"/>
      <c r="H134" s="149"/>
      <c r="I134" s="149"/>
      <c r="J134" s="149"/>
      <c r="K134" s="194"/>
      <c r="M134" s="187"/>
    </row>
    <row r="135" spans="1:13" s="116" customFormat="1" ht="22.5" customHeight="1">
      <c r="A135" s="223"/>
      <c r="B135" s="224"/>
      <c r="C135" s="225" t="s">
        <v>273</v>
      </c>
      <c r="D135" s="226"/>
      <c r="E135" s="227"/>
      <c r="F135" s="228"/>
      <c r="G135" s="228"/>
      <c r="H135" s="228"/>
      <c r="I135" s="228"/>
      <c r="J135" s="228"/>
      <c r="K135" s="226"/>
      <c r="M135" s="187"/>
    </row>
    <row r="136" spans="1:13" s="116" customFormat="1" ht="22.5" customHeight="1">
      <c r="A136" s="127"/>
      <c r="B136" s="193"/>
      <c r="C136" s="196"/>
      <c r="D136" s="192"/>
      <c r="E136" s="197"/>
      <c r="F136" s="115"/>
      <c r="G136" s="115"/>
      <c r="H136" s="115"/>
      <c r="I136" s="115"/>
      <c r="J136" s="115"/>
      <c r="K136" s="192"/>
      <c r="M136" s="187"/>
    </row>
    <row r="137" spans="1:13" s="116" customFormat="1" ht="22.5" customHeight="1">
      <c r="A137" s="268">
        <v>2.1</v>
      </c>
      <c r="B137" s="155"/>
      <c r="C137" s="188" t="s">
        <v>274</v>
      </c>
      <c r="D137" s="194"/>
      <c r="E137" s="181"/>
      <c r="F137" s="182"/>
      <c r="G137" s="182"/>
      <c r="H137" s="182"/>
      <c r="I137" s="182"/>
      <c r="J137" s="182"/>
      <c r="K137" s="194"/>
      <c r="M137" s="187"/>
    </row>
    <row r="138" spans="1:13" s="116" customFormat="1" ht="22.5" customHeight="1">
      <c r="A138" s="130"/>
      <c r="B138" s="193" t="s">
        <v>213</v>
      </c>
      <c r="C138" s="196" t="s">
        <v>275</v>
      </c>
      <c r="D138" s="186"/>
      <c r="E138" s="332" t="s">
        <v>223</v>
      </c>
      <c r="F138" s="134"/>
      <c r="G138" s="134"/>
      <c r="H138" s="134"/>
      <c r="I138" s="134"/>
      <c r="J138" s="134"/>
      <c r="K138" s="186"/>
      <c r="M138" s="187"/>
    </row>
    <row r="139" spans="1:13" s="116" customFormat="1" ht="22.5" customHeight="1">
      <c r="A139" s="156"/>
      <c r="B139" s="327" t="s">
        <v>213</v>
      </c>
      <c r="C139" s="195" t="s">
        <v>277</v>
      </c>
      <c r="D139" s="194"/>
      <c r="E139" s="181" t="s">
        <v>223</v>
      </c>
      <c r="F139" s="182"/>
      <c r="G139" s="134"/>
      <c r="H139" s="182"/>
      <c r="I139" s="134"/>
      <c r="J139" s="134"/>
      <c r="K139" s="194"/>
      <c r="M139" s="187"/>
    </row>
    <row r="140" spans="1:13" s="116" customFormat="1" ht="22.5" customHeight="1">
      <c r="A140" s="130"/>
      <c r="B140" s="327" t="s">
        <v>213</v>
      </c>
      <c r="C140" s="312" t="s">
        <v>276</v>
      </c>
      <c r="D140" s="186"/>
      <c r="E140" s="332" t="s">
        <v>223</v>
      </c>
      <c r="F140" s="134"/>
      <c r="G140" s="134"/>
      <c r="H140" s="134"/>
      <c r="I140" s="134"/>
      <c r="J140" s="134"/>
      <c r="K140" s="186"/>
      <c r="M140" s="187"/>
    </row>
    <row r="141" spans="1:13" s="116" customFormat="1" ht="22.5" customHeight="1">
      <c r="A141" s="156"/>
      <c r="B141" s="267"/>
      <c r="C141" s="195"/>
      <c r="D141" s="194"/>
      <c r="E141" s="181"/>
      <c r="F141" s="182"/>
      <c r="G141" s="182"/>
      <c r="H141" s="182"/>
      <c r="I141" s="182"/>
      <c r="J141" s="182"/>
      <c r="K141" s="194"/>
      <c r="M141" s="187"/>
    </row>
    <row r="142" spans="1:13" s="116" customFormat="1" ht="22.5" customHeight="1">
      <c r="A142" s="218"/>
      <c r="B142" s="219"/>
      <c r="C142" s="248" t="s">
        <v>278</v>
      </c>
      <c r="D142" s="220"/>
      <c r="E142" s="221"/>
      <c r="F142" s="222"/>
      <c r="G142" s="222"/>
      <c r="H142" s="222"/>
      <c r="I142" s="222"/>
      <c r="J142" s="222"/>
      <c r="K142" s="220"/>
      <c r="M142" s="187"/>
    </row>
    <row r="143" spans="1:13" s="116" customFormat="1" ht="22.5" customHeight="1">
      <c r="A143" s="150"/>
      <c r="B143" s="191"/>
      <c r="C143" s="199"/>
      <c r="D143" s="151"/>
      <c r="E143" s="151"/>
      <c r="F143" s="125"/>
      <c r="G143" s="125"/>
      <c r="H143" s="125"/>
      <c r="I143" s="125"/>
      <c r="J143" s="125"/>
      <c r="K143" s="198"/>
      <c r="M143" s="187"/>
    </row>
    <row r="144" spans="1:13" s="116" customFormat="1" ht="22.5" customHeight="1">
      <c r="A144" s="223"/>
      <c r="B144" s="224"/>
      <c r="C144" s="225" t="s">
        <v>205</v>
      </c>
      <c r="D144" s="229"/>
      <c r="E144" s="229"/>
      <c r="F144" s="228"/>
      <c r="G144" s="228"/>
      <c r="H144" s="228"/>
      <c r="I144" s="228"/>
      <c r="J144" s="228"/>
      <c r="K144" s="226"/>
      <c r="M144" s="187"/>
    </row>
    <row r="145" spans="1:11" s="116" customFormat="1" ht="24">
      <c r="A145" s="87"/>
      <c r="B145" s="87"/>
      <c r="C145" s="88"/>
      <c r="D145" s="126"/>
      <c r="E145" s="87"/>
      <c r="F145" s="126"/>
      <c r="G145" s="126"/>
      <c r="H145" s="126"/>
      <c r="I145" s="126"/>
      <c r="J145" s="126"/>
      <c r="K145" s="88"/>
    </row>
    <row r="146" spans="1:11" s="116" customFormat="1" ht="24">
      <c r="A146" s="87"/>
      <c r="B146" s="87"/>
      <c r="C146" s="88"/>
      <c r="D146" s="126"/>
      <c r="E146" s="87"/>
      <c r="F146" s="126"/>
      <c r="G146" s="126"/>
      <c r="H146" s="126"/>
      <c r="I146" s="126"/>
      <c r="J146" s="126"/>
      <c r="K146" s="88"/>
    </row>
    <row r="147" spans="1:11" s="116" customFormat="1" ht="24">
      <c r="A147" s="87"/>
      <c r="B147" s="87"/>
      <c r="C147" s="88"/>
      <c r="D147" s="126"/>
      <c r="E147" s="87"/>
      <c r="F147" s="126"/>
      <c r="G147" s="126"/>
      <c r="H147" s="126"/>
      <c r="I147" s="126"/>
      <c r="J147" s="126"/>
      <c r="K147" s="88"/>
    </row>
    <row r="148" spans="1:11" s="116" customFormat="1" ht="24">
      <c r="A148" s="87"/>
      <c r="B148" s="87"/>
      <c r="C148" s="88"/>
      <c r="D148" s="126"/>
      <c r="E148" s="87"/>
      <c r="F148" s="126"/>
      <c r="G148" s="126"/>
      <c r="H148" s="126"/>
      <c r="I148" s="126"/>
      <c r="J148" s="126"/>
      <c r="K148" s="88"/>
    </row>
    <row r="149" spans="1:11" s="116" customFormat="1" ht="22.5" customHeight="1">
      <c r="A149" s="87"/>
      <c r="B149" s="87"/>
      <c r="C149" s="88"/>
      <c r="D149" s="126"/>
      <c r="E149" s="87"/>
      <c r="F149" s="126"/>
      <c r="G149" s="126"/>
      <c r="H149" s="126"/>
      <c r="I149" s="126"/>
      <c r="J149" s="126"/>
      <c r="K149" s="88"/>
    </row>
    <row r="150" spans="1:11" s="116" customFormat="1" ht="22.5" customHeight="1">
      <c r="A150" s="87"/>
      <c r="B150" s="87"/>
      <c r="C150" s="88"/>
      <c r="D150" s="126"/>
      <c r="E150" s="87"/>
      <c r="F150" s="126"/>
      <c r="G150" s="126"/>
      <c r="H150" s="126"/>
      <c r="I150" s="126"/>
      <c r="J150" s="126"/>
      <c r="K150" s="88"/>
    </row>
    <row r="151" spans="1:11" s="116" customFormat="1" ht="22.5" customHeight="1">
      <c r="A151" s="87"/>
      <c r="B151" s="87"/>
      <c r="C151" s="88"/>
      <c r="D151" s="126"/>
      <c r="E151" s="87"/>
      <c r="F151" s="126"/>
      <c r="G151" s="126"/>
      <c r="H151" s="126"/>
      <c r="I151" s="126"/>
      <c r="J151" s="126"/>
      <c r="K151" s="88"/>
    </row>
    <row r="152" spans="1:11" ht="22.5" customHeight="1"/>
    <row r="153" spans="1:11" ht="22.5" customHeight="1"/>
    <row r="154" spans="1:11" ht="22.5" customHeight="1"/>
    <row r="155" spans="1:11" ht="22.5" customHeight="1"/>
    <row r="156" spans="1:11" ht="22.5" customHeight="1"/>
    <row r="157" spans="1:11" ht="22.5" customHeight="1"/>
    <row r="158" spans="1:11" ht="22.5" customHeight="1"/>
    <row r="159" spans="1:11" ht="22.5" customHeight="1"/>
    <row r="160" spans="1:11" ht="22.5" customHeight="1"/>
    <row r="161" ht="22.5" customHeight="1"/>
    <row r="162" ht="22.5" customHeight="1"/>
    <row r="163" ht="22.5" customHeight="1"/>
    <row r="164" ht="22.5" customHeight="1"/>
    <row r="165" ht="22.5" customHeight="1"/>
    <row r="166" ht="22.5" customHeight="1"/>
    <row r="167" ht="22.5" customHeight="1"/>
    <row r="168" ht="22.5" customHeight="1"/>
    <row r="169" ht="22.5" customHeight="1"/>
    <row r="170" ht="22.5" customHeight="1"/>
    <row r="171" ht="22.5" customHeight="1"/>
    <row r="172" ht="22.5" customHeight="1"/>
    <row r="173" ht="22.5" customHeight="1"/>
    <row r="174" ht="22.5" customHeight="1"/>
    <row r="175" ht="22.5" customHeight="1"/>
    <row r="176" ht="22.5" customHeight="1"/>
    <row r="177" ht="22.5" customHeight="1"/>
    <row r="178" ht="22.5" customHeight="1"/>
    <row r="179" ht="22.5" customHeight="1"/>
    <row r="180" ht="22.5" customHeight="1"/>
    <row r="181" ht="22.5" customHeight="1"/>
    <row r="182" ht="22.5" customHeight="1"/>
    <row r="183" ht="22.5" customHeight="1"/>
    <row r="184" ht="22.5" customHeight="1"/>
    <row r="185" ht="22.5" customHeight="1"/>
    <row r="186" ht="22.5" customHeight="1"/>
    <row r="187" ht="22.5" customHeight="1"/>
    <row r="188" ht="22.5" customHeight="1"/>
    <row r="189" ht="22.5" customHeight="1"/>
    <row r="190" ht="22.5" customHeight="1"/>
    <row r="191" ht="22.5" customHeight="1"/>
    <row r="192" ht="22.5" customHeight="1"/>
    <row r="193" ht="22.5" customHeight="1"/>
    <row r="194" ht="22.5" customHeight="1"/>
    <row r="195" ht="22.5" customHeight="1"/>
    <row r="196" ht="22.5" customHeight="1"/>
    <row r="197" ht="22.5" customHeight="1"/>
    <row r="198" ht="22.5" customHeight="1"/>
    <row r="199" ht="22.5" customHeight="1"/>
    <row r="200" ht="22.5" customHeight="1"/>
    <row r="201" ht="22.5" customHeight="1"/>
    <row r="202" ht="22.5" customHeight="1"/>
    <row r="203" ht="22.5" customHeight="1"/>
    <row r="204" ht="22.5" customHeight="1"/>
    <row r="205" ht="22.5" customHeight="1"/>
    <row r="206" ht="22.5" customHeight="1"/>
    <row r="207" ht="22.5" customHeight="1"/>
    <row r="208" ht="22.5" customHeight="1"/>
    <row r="209" ht="22.5" customHeight="1"/>
    <row r="210" ht="22.5" customHeight="1"/>
    <row r="211" ht="22.5" customHeight="1"/>
    <row r="212" ht="22.5" customHeight="1"/>
    <row r="213" ht="22.5" customHeight="1"/>
    <row r="214" ht="22.5" customHeight="1"/>
    <row r="215" ht="22.5" customHeight="1"/>
    <row r="216" ht="22.5" customHeight="1"/>
    <row r="217" ht="22.5" customHeight="1"/>
    <row r="218" ht="22.5" customHeight="1"/>
    <row r="219" ht="22.5" customHeight="1"/>
    <row r="220" ht="22.5" customHeight="1"/>
    <row r="221" ht="22.5" customHeight="1"/>
    <row r="222" ht="22.5" customHeight="1"/>
    <row r="223" ht="22.5" customHeight="1"/>
    <row r="224" ht="22.5" customHeight="1"/>
    <row r="225" ht="22.5" customHeight="1"/>
    <row r="226" ht="22.5" customHeight="1"/>
    <row r="227" ht="22.5" customHeight="1"/>
    <row r="228" ht="22.5" customHeight="1"/>
    <row r="229" ht="22.5" customHeight="1"/>
    <row r="230" ht="22.5" customHeight="1"/>
    <row r="231" ht="22.5" customHeight="1"/>
    <row r="232" ht="22.5" customHeight="1"/>
    <row r="233" ht="22.5" customHeight="1"/>
    <row r="234" ht="22.5" customHeight="1"/>
    <row r="235" ht="22.5" customHeight="1"/>
    <row r="236" ht="22.5" customHeight="1"/>
    <row r="237" ht="22.5" customHeight="1"/>
    <row r="238" ht="22.5" customHeight="1"/>
    <row r="239" ht="22.5" customHeight="1"/>
    <row r="240" ht="22.5" customHeight="1"/>
    <row r="241" ht="22.5" customHeight="1"/>
    <row r="242" ht="22.5" customHeight="1"/>
    <row r="243" ht="22.5" customHeight="1"/>
    <row r="244" ht="22.5" customHeight="1"/>
    <row r="245" ht="22.5" customHeight="1"/>
    <row r="246" ht="22.5" customHeight="1"/>
    <row r="247" ht="22.5" customHeight="1"/>
    <row r="248" ht="22.5" customHeight="1"/>
    <row r="249" ht="22.5" customHeight="1"/>
    <row r="250" ht="22.5" customHeight="1"/>
    <row r="251" ht="22.5" customHeight="1"/>
    <row r="252" ht="22.5" customHeight="1"/>
    <row r="253" ht="22.5" customHeight="1"/>
    <row r="254" ht="22.5" customHeight="1"/>
    <row r="255" ht="22.5" customHeight="1"/>
    <row r="256" ht="22.5" customHeight="1"/>
    <row r="257" ht="22.5" customHeight="1"/>
    <row r="258" ht="22.5" customHeight="1"/>
    <row r="259" ht="22.5" customHeight="1"/>
    <row r="260" ht="22.5" customHeight="1"/>
    <row r="261" ht="22.5" customHeight="1"/>
    <row r="262" ht="22.5" customHeight="1"/>
    <row r="263" ht="22.5" customHeight="1"/>
    <row r="264" ht="22.5" customHeight="1"/>
    <row r="265" ht="22.5" customHeight="1"/>
    <row r="266" ht="22.5" customHeight="1"/>
    <row r="267" ht="22.5" customHeight="1"/>
    <row r="268" ht="22.5" customHeight="1"/>
    <row r="269" ht="22.5" customHeight="1"/>
    <row r="270" ht="22.5" customHeight="1"/>
    <row r="271" ht="22.5" customHeight="1"/>
    <row r="272" ht="22.5" customHeight="1"/>
    <row r="273" ht="22.5" customHeight="1"/>
    <row r="274" ht="22.5" customHeight="1"/>
    <row r="275" ht="22.5" customHeight="1"/>
    <row r="276" ht="22.5" customHeight="1"/>
    <row r="277" ht="22.5" customHeight="1"/>
    <row r="278" ht="22.5" customHeight="1"/>
    <row r="279" ht="22.5" customHeight="1"/>
    <row r="280" ht="22.5" customHeight="1"/>
    <row r="281" ht="22.5" customHeight="1"/>
    <row r="282" ht="22.5" customHeight="1"/>
    <row r="283" ht="22.5" customHeight="1"/>
    <row r="284" ht="22.5" customHeight="1"/>
    <row r="285" ht="22.5" customHeight="1"/>
    <row r="286" ht="22.5" customHeight="1"/>
    <row r="287" ht="22.5" customHeight="1"/>
    <row r="288" ht="22.5" customHeight="1"/>
    <row r="289" ht="22.5" customHeight="1"/>
    <row r="290" ht="22.5" customHeight="1"/>
    <row r="291" ht="22.5" customHeight="1"/>
    <row r="292" ht="22.5" customHeight="1"/>
    <row r="293" ht="22.5" customHeight="1"/>
    <row r="294" ht="22.5" customHeight="1"/>
    <row r="295" ht="22.5" customHeight="1"/>
    <row r="296" ht="22.5" customHeight="1"/>
    <row r="297" ht="22.5" customHeight="1"/>
    <row r="298" ht="22.5" customHeight="1"/>
    <row r="299" ht="22.5" customHeight="1"/>
    <row r="300" ht="22.5" customHeight="1"/>
    <row r="301" ht="22.5" customHeight="1"/>
    <row r="302" ht="22.5" customHeight="1"/>
    <row r="303" ht="22.5" customHeight="1"/>
    <row r="304" ht="22.5" customHeight="1"/>
    <row r="305" ht="22.5" customHeight="1"/>
    <row r="306" ht="22.5" customHeight="1"/>
    <row r="307" ht="22.5" customHeight="1"/>
    <row r="308" ht="22.5" customHeight="1"/>
    <row r="309" ht="22.5" customHeight="1"/>
    <row r="310" ht="22.5" customHeight="1"/>
    <row r="311" ht="22.5" customHeight="1"/>
    <row r="312" ht="22.5" customHeight="1"/>
    <row r="313" ht="22.5" customHeight="1"/>
    <row r="314" ht="22.5" customHeight="1"/>
    <row r="315" ht="22.5" customHeight="1"/>
    <row r="316" ht="22.5" customHeight="1"/>
    <row r="317" ht="22.5" customHeight="1"/>
    <row r="318" ht="22.5" customHeight="1"/>
    <row r="319" ht="22.5" customHeight="1"/>
    <row r="320" ht="22.5" customHeight="1"/>
    <row r="321" ht="22.5" customHeight="1"/>
    <row r="322" ht="22.5" customHeight="1"/>
    <row r="323" ht="22.5" customHeight="1"/>
    <row r="324" ht="22.5" customHeight="1"/>
    <row r="325" ht="22.5" customHeight="1"/>
    <row r="326" ht="22.5" customHeight="1"/>
    <row r="327" ht="22.5" customHeight="1"/>
    <row r="328" ht="22.5" customHeight="1"/>
    <row r="329" ht="22.5" customHeight="1"/>
    <row r="330" ht="22.5" customHeight="1"/>
    <row r="331" ht="22.5" customHeight="1"/>
    <row r="332" ht="22.5" customHeight="1"/>
    <row r="333" ht="22.5" customHeight="1"/>
    <row r="334" ht="22.5" customHeight="1"/>
    <row r="335" ht="22.5" customHeight="1"/>
    <row r="336" ht="22.5" customHeight="1"/>
    <row r="337" ht="22.5" customHeight="1"/>
    <row r="338" ht="22.5" customHeight="1"/>
    <row r="339" ht="22.5" customHeight="1"/>
    <row r="340" ht="22.5" customHeight="1"/>
    <row r="341" ht="22.5" customHeight="1"/>
    <row r="342" ht="22.5" customHeight="1"/>
    <row r="343" ht="22.5" customHeight="1"/>
    <row r="344" ht="22.5" customHeight="1"/>
    <row r="345" ht="22.5" customHeight="1"/>
    <row r="346" ht="22.5" customHeight="1"/>
    <row r="347" ht="22.5" customHeight="1"/>
    <row r="348" ht="22.5" customHeight="1"/>
    <row r="349" ht="22.5" customHeight="1"/>
    <row r="350" ht="22.5" customHeight="1"/>
    <row r="351" ht="22.5" customHeight="1"/>
    <row r="352" ht="22.5" customHeight="1"/>
    <row r="353" ht="22.5" customHeight="1"/>
    <row r="354" ht="22.5" customHeight="1"/>
    <row r="355" ht="22.5" customHeight="1"/>
    <row r="356" ht="22.5" customHeight="1"/>
    <row r="357" ht="22.5" customHeight="1"/>
    <row r="358" ht="22.5" customHeight="1"/>
    <row r="359" ht="22.5" customHeight="1"/>
    <row r="360" ht="22.5" customHeight="1"/>
    <row r="361" ht="22.5" customHeight="1"/>
    <row r="362" ht="22.5" customHeight="1"/>
    <row r="363" ht="22.5" customHeight="1"/>
    <row r="364" ht="22.5" customHeight="1"/>
    <row r="365" ht="22.5" customHeight="1"/>
    <row r="366" ht="22.5" customHeight="1"/>
    <row r="367" ht="22.5" customHeight="1"/>
    <row r="368" ht="22.5" customHeight="1"/>
    <row r="369" ht="22.5" customHeight="1"/>
  </sheetData>
  <mergeCells count="10">
    <mergeCell ref="A4:A5"/>
    <mergeCell ref="B4:C5"/>
    <mergeCell ref="D4:D5"/>
    <mergeCell ref="E4:E5"/>
    <mergeCell ref="F4:G4"/>
    <mergeCell ref="H4:I4"/>
    <mergeCell ref="K4:K5"/>
    <mergeCell ref="D1:F1"/>
    <mergeCell ref="D2:F2"/>
    <mergeCell ref="D3:F3"/>
  </mergeCells>
  <phoneticPr fontId="34" type="noConversion"/>
  <printOptions horizontalCentered="1"/>
  <pageMargins left="0.55118110236220474" right="0.23622047244094491" top="0.35433070866141736" bottom="0.62992125984251968" header="0.27559055118110237" footer="0.35433070866141736"/>
  <pageSetup paperSize="9" scale="67" orientation="landscape" horizontalDpi="360" verticalDpi="360" r:id="rId1"/>
  <headerFooter alignWithMargins="0">
    <oddFooter>หน้าที่ &amp;P จาก &amp;N</oddFooter>
  </headerFooter>
  <rowBreaks count="5" manualBreakCount="5">
    <brk id="19" max="10" man="1"/>
    <brk id="54" max="10" man="1"/>
    <brk id="82" max="10" man="1"/>
    <brk id="110" max="10" man="1"/>
    <brk id="135" max="10" man="1"/>
  </rowBreaks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/>
  </sheetPr>
  <dimension ref="A1:K466"/>
  <sheetViews>
    <sheetView view="pageBreakPreview" topLeftCell="A43" zoomScale="90" zoomScaleNormal="100" zoomScaleSheetLayoutView="90" workbookViewId="0">
      <selection activeCell="N48" sqref="N48"/>
    </sheetView>
  </sheetViews>
  <sheetFormatPr defaultRowHeight="21.75"/>
  <cols>
    <col min="1" max="1" width="7.28515625" style="490" customWidth="1"/>
    <col min="2" max="2" width="50.85546875" style="398" customWidth="1"/>
    <col min="3" max="3" width="11.7109375" style="398" customWidth="1"/>
    <col min="4" max="4" width="7.7109375" style="398" customWidth="1"/>
    <col min="5" max="5" width="12.7109375" style="398" customWidth="1"/>
    <col min="6" max="6" width="15.7109375" style="398" customWidth="1"/>
    <col min="7" max="7" width="12.7109375" style="398" customWidth="1"/>
    <col min="8" max="8" width="15.7109375" style="398" customWidth="1"/>
    <col min="9" max="9" width="16.7109375" style="398" customWidth="1"/>
    <col min="10" max="10" width="12.7109375" style="443" customWidth="1"/>
    <col min="11" max="11" width="13.5703125" style="444" bestFit="1" customWidth="1"/>
    <col min="12" max="12" width="10" style="444" bestFit="1" customWidth="1"/>
    <col min="13" max="16384" width="9.140625" style="444"/>
  </cols>
  <sheetData>
    <row r="1" spans="1:10" s="298" customFormat="1" ht="21.75" customHeight="1">
      <c r="A1" s="298" t="s">
        <v>45</v>
      </c>
      <c r="B1" s="299"/>
      <c r="C1" s="299" t="str">
        <f>หน้าปก!A10</f>
        <v>ปรับปรุงห้องพักเพื่อการเรียนรู้หอพักชาย 2</v>
      </c>
      <c r="D1" s="299"/>
      <c r="E1" s="299"/>
      <c r="F1" s="299"/>
      <c r="G1" s="299"/>
      <c r="H1" s="299"/>
      <c r="I1" s="299"/>
      <c r="J1" s="302" t="s">
        <v>16</v>
      </c>
    </row>
    <row r="2" spans="1:10" s="298" customFormat="1" ht="21.75" customHeight="1">
      <c r="A2" s="298" t="s">
        <v>46</v>
      </c>
      <c r="B2" s="299"/>
      <c r="C2" s="299" t="str">
        <f>หน้าปก!A11</f>
        <v>มหาวิทยาลัยราชภัฏอุดรธานี (พื้นที่การศึกษาสามพร้าว)</v>
      </c>
      <c r="D2" s="299"/>
      <c r="E2" s="299"/>
      <c r="F2" s="299"/>
      <c r="G2" s="299"/>
      <c r="H2" s="299"/>
      <c r="I2" s="299"/>
      <c r="J2" s="302"/>
    </row>
    <row r="3" spans="1:10" s="298" customFormat="1" ht="21.75" customHeight="1">
      <c r="A3" s="298" t="s">
        <v>47</v>
      </c>
      <c r="B3" s="304"/>
      <c r="C3" s="428" t="str">
        <f>หน้าปก!A15</f>
        <v>ฝ่ายออกแบบและควบคุมงานก่อสร้าง</v>
      </c>
      <c r="D3" s="304"/>
      <c r="E3" s="304"/>
      <c r="F3" s="304"/>
      <c r="G3" s="304"/>
      <c r="H3" s="304"/>
      <c r="I3" s="304" t="s">
        <v>48</v>
      </c>
      <c r="J3" s="302" t="str">
        <f>หน้าปก!A16</f>
        <v>(วันที่)</v>
      </c>
    </row>
    <row r="4" spans="1:10" ht="21.75" customHeight="1">
      <c r="A4" s="632" t="s">
        <v>0</v>
      </c>
      <c r="B4" s="634" t="s">
        <v>1</v>
      </c>
      <c r="C4" s="634" t="s">
        <v>2</v>
      </c>
      <c r="D4" s="634" t="s">
        <v>3</v>
      </c>
      <c r="E4" s="639" t="s">
        <v>62</v>
      </c>
      <c r="F4" s="639"/>
      <c r="G4" s="639" t="s">
        <v>63</v>
      </c>
      <c r="H4" s="639"/>
      <c r="I4" s="333" t="s">
        <v>64</v>
      </c>
      <c r="J4" s="614" t="s">
        <v>4</v>
      </c>
    </row>
    <row r="5" spans="1:10" ht="21.75" customHeight="1">
      <c r="A5" s="633"/>
      <c r="B5" s="635"/>
      <c r="C5" s="635"/>
      <c r="D5" s="635"/>
      <c r="E5" s="334" t="s">
        <v>5</v>
      </c>
      <c r="F5" s="334" t="s">
        <v>6</v>
      </c>
      <c r="G5" s="334" t="s">
        <v>5</v>
      </c>
      <c r="H5" s="334" t="s">
        <v>6</v>
      </c>
      <c r="I5" s="334" t="s">
        <v>7</v>
      </c>
      <c r="J5" s="631"/>
    </row>
    <row r="6" spans="1:10" ht="21.75" customHeight="1">
      <c r="A6" s="30" t="s">
        <v>57</v>
      </c>
      <c r="B6" s="22" t="s">
        <v>58</v>
      </c>
      <c r="C6" s="342"/>
      <c r="D6" s="333"/>
      <c r="E6" s="342"/>
      <c r="F6" s="342"/>
      <c r="G6" s="342"/>
      <c r="H6" s="342"/>
      <c r="I6" s="342"/>
      <c r="J6" s="445"/>
    </row>
    <row r="7" spans="1:10" ht="21.75" customHeight="1">
      <c r="A7" s="253">
        <v>3.1</v>
      </c>
      <c r="B7" s="251" t="s">
        <v>124</v>
      </c>
      <c r="C7" s="251"/>
      <c r="D7" s="335" t="s">
        <v>31</v>
      </c>
      <c r="E7" s="251"/>
      <c r="F7" s="251"/>
      <c r="G7" s="251"/>
      <c r="H7" s="251"/>
      <c r="I7" s="251"/>
      <c r="J7" s="446"/>
    </row>
    <row r="8" spans="1:10" ht="21.75" customHeight="1">
      <c r="A8" s="26" t="s">
        <v>8</v>
      </c>
      <c r="B8" s="84"/>
      <c r="C8" s="84"/>
      <c r="D8" s="336"/>
      <c r="E8" s="84"/>
      <c r="F8" s="84"/>
      <c r="G8" s="84"/>
      <c r="H8" s="84"/>
      <c r="I8" s="84"/>
      <c r="J8" s="491"/>
    </row>
    <row r="9" spans="1:10" ht="21.75" customHeight="1">
      <c r="A9" s="253" t="s">
        <v>8</v>
      </c>
      <c r="B9" s="251"/>
      <c r="C9" s="251"/>
      <c r="D9" s="335"/>
      <c r="E9" s="251"/>
      <c r="F9" s="251"/>
      <c r="G9" s="251"/>
      <c r="H9" s="251"/>
      <c r="I9" s="251"/>
      <c r="J9" s="492"/>
    </row>
    <row r="10" spans="1:10" ht="21.75" customHeight="1">
      <c r="A10" s="26" t="s">
        <v>8</v>
      </c>
      <c r="B10" s="84"/>
      <c r="C10" s="84"/>
      <c r="D10" s="336"/>
      <c r="E10" s="84"/>
      <c r="F10" s="84"/>
      <c r="G10" s="84"/>
      <c r="H10" s="84"/>
      <c r="I10" s="84"/>
      <c r="J10" s="491"/>
    </row>
    <row r="11" spans="1:10" ht="21.75" customHeight="1">
      <c r="A11" s="253" t="s">
        <v>8</v>
      </c>
      <c r="B11" s="251"/>
      <c r="C11" s="251"/>
      <c r="D11" s="335"/>
      <c r="E11" s="251"/>
      <c r="F11" s="251"/>
      <c r="G11" s="251"/>
      <c r="H11" s="251"/>
      <c r="I11" s="251"/>
      <c r="J11" s="492"/>
    </row>
    <row r="12" spans="1:10" ht="21.75" customHeight="1">
      <c r="A12" s="26" t="s">
        <v>8</v>
      </c>
      <c r="B12" s="84"/>
      <c r="C12" s="84"/>
      <c r="D12" s="336"/>
      <c r="E12" s="84"/>
      <c r="F12" s="84"/>
      <c r="G12" s="84"/>
      <c r="H12" s="84"/>
      <c r="I12" s="84"/>
      <c r="J12" s="491"/>
    </row>
    <row r="13" spans="1:10" ht="21.75" customHeight="1">
      <c r="A13" s="253" t="s">
        <v>8</v>
      </c>
      <c r="B13" s="251"/>
      <c r="C13" s="251"/>
      <c r="D13" s="335"/>
      <c r="E13" s="251"/>
      <c r="F13" s="251"/>
      <c r="G13" s="251"/>
      <c r="H13" s="251"/>
      <c r="I13" s="251"/>
      <c r="J13" s="492"/>
    </row>
    <row r="14" spans="1:10" ht="21.75" customHeight="1">
      <c r="A14" s="26"/>
      <c r="B14" s="84"/>
      <c r="C14" s="84"/>
      <c r="D14" s="336"/>
      <c r="E14" s="84"/>
      <c r="F14" s="84"/>
      <c r="G14" s="84"/>
      <c r="H14" s="84"/>
      <c r="I14" s="84"/>
      <c r="J14" s="491"/>
    </row>
    <row r="15" spans="1:10" ht="21.75" customHeight="1">
      <c r="A15" s="253"/>
      <c r="B15" s="251"/>
      <c r="C15" s="251"/>
      <c r="D15" s="335"/>
      <c r="E15" s="251"/>
      <c r="F15" s="251"/>
      <c r="G15" s="251"/>
      <c r="H15" s="251"/>
      <c r="I15" s="251"/>
      <c r="J15" s="492"/>
    </row>
    <row r="16" spans="1:10" ht="21.75" customHeight="1">
      <c r="A16" s="26"/>
      <c r="B16" s="84"/>
      <c r="C16" s="84"/>
      <c r="D16" s="336"/>
      <c r="E16" s="84"/>
      <c r="F16" s="84"/>
      <c r="G16" s="84"/>
      <c r="H16" s="84"/>
      <c r="I16" s="84"/>
      <c r="J16" s="491"/>
    </row>
    <row r="17" spans="1:11" s="449" customFormat="1" ht="21.75" customHeight="1">
      <c r="A17" s="254"/>
      <c r="B17" s="251"/>
      <c r="C17" s="270"/>
      <c r="D17" s="335"/>
      <c r="E17" s="251"/>
      <c r="F17" s="251"/>
      <c r="G17" s="251"/>
      <c r="H17" s="251"/>
      <c r="I17" s="251"/>
      <c r="J17" s="492"/>
    </row>
    <row r="18" spans="1:11" ht="21.75" customHeight="1">
      <c r="A18" s="27"/>
      <c r="B18" s="84"/>
      <c r="C18" s="21"/>
      <c r="D18" s="336"/>
      <c r="E18" s="84"/>
      <c r="F18" s="84"/>
      <c r="G18" s="84"/>
      <c r="H18" s="84"/>
      <c r="I18" s="84"/>
      <c r="J18" s="491"/>
    </row>
    <row r="19" spans="1:11" ht="21.75" customHeight="1">
      <c r="A19" s="254"/>
      <c r="B19" s="251"/>
      <c r="C19" s="270"/>
      <c r="D19" s="335"/>
      <c r="E19" s="251"/>
      <c r="F19" s="251"/>
      <c r="G19" s="251"/>
      <c r="H19" s="251"/>
      <c r="I19" s="251"/>
      <c r="J19" s="492"/>
    </row>
    <row r="20" spans="1:11" ht="21.75" customHeight="1">
      <c r="A20" s="27"/>
      <c r="B20" s="21"/>
      <c r="C20" s="21"/>
      <c r="D20" s="18"/>
      <c r="E20" s="21"/>
      <c r="F20" s="21"/>
      <c r="G20" s="21"/>
      <c r="H20" s="21"/>
      <c r="I20" s="21"/>
      <c r="J20" s="491"/>
    </row>
    <row r="21" spans="1:11" s="449" customFormat="1" ht="21.75" customHeight="1">
      <c r="A21" s="254"/>
      <c r="B21" s="270"/>
      <c r="C21" s="270"/>
      <c r="D21" s="337"/>
      <c r="E21" s="270"/>
      <c r="F21" s="270"/>
      <c r="G21" s="270"/>
      <c r="H21" s="270"/>
      <c r="I21" s="270"/>
      <c r="J21" s="492"/>
    </row>
    <row r="22" spans="1:11" s="449" customFormat="1" ht="21.75" customHeight="1">
      <c r="A22" s="27"/>
      <c r="B22" s="21"/>
      <c r="C22" s="21"/>
      <c r="D22" s="18"/>
      <c r="E22" s="21"/>
      <c r="F22" s="21"/>
      <c r="G22" s="21"/>
      <c r="H22" s="21"/>
      <c r="I22" s="21"/>
      <c r="J22" s="491"/>
    </row>
    <row r="23" spans="1:11" s="449" customFormat="1" ht="21.75" customHeight="1">
      <c r="A23" s="254"/>
      <c r="B23" s="270"/>
      <c r="C23" s="270"/>
      <c r="D23" s="337"/>
      <c r="E23" s="270"/>
      <c r="F23" s="270"/>
      <c r="G23" s="270"/>
      <c r="H23" s="270"/>
      <c r="I23" s="270"/>
      <c r="J23" s="492"/>
    </row>
    <row r="24" spans="1:11" s="449" customFormat="1" ht="21.75" customHeight="1">
      <c r="A24" s="254"/>
      <c r="B24" s="270"/>
      <c r="C24" s="270"/>
      <c r="D24" s="337"/>
      <c r="E24" s="270"/>
      <c r="F24" s="270"/>
      <c r="G24" s="270"/>
      <c r="H24" s="270"/>
      <c r="I24" s="270"/>
      <c r="J24" s="492"/>
    </row>
    <row r="25" spans="1:11" s="449" customFormat="1" ht="21.75" customHeight="1">
      <c r="A25" s="27"/>
      <c r="B25" s="21"/>
      <c r="C25" s="21"/>
      <c r="D25" s="18"/>
      <c r="E25" s="21"/>
      <c r="F25" s="21"/>
      <c r="G25" s="21"/>
      <c r="H25" s="21"/>
      <c r="I25" s="21"/>
      <c r="J25" s="491"/>
    </row>
    <row r="26" spans="1:11" ht="21.75" customHeight="1">
      <c r="A26" s="25"/>
      <c r="B26" s="20" t="s">
        <v>140</v>
      </c>
      <c r="C26" s="338"/>
      <c r="D26" s="373"/>
      <c r="E26" s="338"/>
      <c r="F26" s="338"/>
      <c r="G26" s="285"/>
      <c r="H26" s="338"/>
      <c r="I26" s="338"/>
      <c r="J26" s="347"/>
      <c r="K26" s="450"/>
    </row>
    <row r="27" spans="1:11" ht="21.75" customHeight="1">
      <c r="A27" s="28">
        <v>3.1</v>
      </c>
      <c r="B27" s="23" t="str">
        <f>B7</f>
        <v>งานระบบไฟฟ้า ปรับปรุงห้องพักเพื่อการเรียนรู้หอพักชาย 2</v>
      </c>
      <c r="C27" s="342"/>
      <c r="D27" s="333"/>
      <c r="E27" s="342"/>
      <c r="F27" s="342"/>
      <c r="G27" s="342"/>
      <c r="H27" s="342"/>
      <c r="I27" s="342"/>
      <c r="J27" s="342"/>
      <c r="K27" s="451"/>
    </row>
    <row r="28" spans="1:11" ht="21.75" customHeight="1">
      <c r="A28" s="254" t="s">
        <v>126</v>
      </c>
      <c r="B28" s="452" t="s">
        <v>125</v>
      </c>
      <c r="C28" s="270"/>
      <c r="D28" s="337" t="s">
        <v>108</v>
      </c>
      <c r="E28" s="270"/>
      <c r="F28" s="270"/>
      <c r="G28" s="270"/>
      <c r="H28" s="270"/>
      <c r="I28" s="270"/>
      <c r="J28" s="270"/>
      <c r="K28" s="463"/>
    </row>
    <row r="29" spans="1:11" ht="43.5" customHeight="1">
      <c r="A29" s="464" t="s">
        <v>128</v>
      </c>
      <c r="B29" s="452" t="s">
        <v>127</v>
      </c>
      <c r="C29" s="294"/>
      <c r="D29" s="466" t="s">
        <v>108</v>
      </c>
      <c r="E29" s="294"/>
      <c r="F29" s="294"/>
      <c r="G29" s="294"/>
      <c r="H29" s="294"/>
      <c r="I29" s="294"/>
      <c r="J29" s="294"/>
      <c r="K29" s="463"/>
    </row>
    <row r="30" spans="1:11" ht="21.75" customHeight="1">
      <c r="A30" s="254" t="s">
        <v>129</v>
      </c>
      <c r="B30" s="452" t="s">
        <v>130</v>
      </c>
      <c r="C30" s="270"/>
      <c r="D30" s="337" t="s">
        <v>108</v>
      </c>
      <c r="E30" s="294"/>
      <c r="F30" s="294"/>
      <c r="G30" s="294"/>
      <c r="H30" s="294"/>
      <c r="I30" s="294"/>
      <c r="J30" s="270"/>
      <c r="K30" s="463"/>
    </row>
    <row r="31" spans="1:11" ht="21.75" customHeight="1">
      <c r="A31" s="254" t="s">
        <v>132</v>
      </c>
      <c r="B31" s="452" t="s">
        <v>131</v>
      </c>
      <c r="C31" s="270"/>
      <c r="D31" s="337" t="s">
        <v>108</v>
      </c>
      <c r="E31" s="294"/>
      <c r="F31" s="294"/>
      <c r="G31" s="294"/>
      <c r="H31" s="294"/>
      <c r="I31" s="294"/>
      <c r="J31" s="270"/>
      <c r="K31" s="463"/>
    </row>
    <row r="32" spans="1:11" ht="21.75" customHeight="1">
      <c r="A32" s="254" t="s">
        <v>134</v>
      </c>
      <c r="B32" s="452" t="s">
        <v>133</v>
      </c>
      <c r="C32" s="270"/>
      <c r="D32" s="337" t="s">
        <v>78</v>
      </c>
      <c r="E32" s="294"/>
      <c r="F32" s="294"/>
      <c r="G32" s="294"/>
      <c r="H32" s="294"/>
      <c r="I32" s="294"/>
      <c r="J32" s="270"/>
      <c r="K32" s="463"/>
    </row>
    <row r="33" spans="1:11" ht="21.75" customHeight="1">
      <c r="A33" s="254" t="s">
        <v>136</v>
      </c>
      <c r="B33" s="452" t="s">
        <v>135</v>
      </c>
      <c r="C33" s="270"/>
      <c r="D33" s="337" t="s">
        <v>78</v>
      </c>
      <c r="E33" s="294"/>
      <c r="F33" s="294"/>
      <c r="G33" s="294"/>
      <c r="H33" s="294"/>
      <c r="I33" s="294"/>
      <c r="J33" s="270"/>
      <c r="K33" s="463"/>
    </row>
    <row r="34" spans="1:11" s="462" customFormat="1" ht="21.75" customHeight="1">
      <c r="A34" s="254" t="s">
        <v>137</v>
      </c>
      <c r="B34" s="452" t="s">
        <v>138</v>
      </c>
      <c r="C34" s="270"/>
      <c r="D34" s="337" t="s">
        <v>139</v>
      </c>
      <c r="E34" s="294"/>
      <c r="F34" s="294"/>
      <c r="G34" s="270"/>
      <c r="H34" s="270"/>
      <c r="I34" s="270"/>
      <c r="J34" s="270"/>
      <c r="K34" s="454"/>
    </row>
    <row r="35" spans="1:11" ht="21.75" customHeight="1">
      <c r="A35" s="254"/>
      <c r="B35" s="452"/>
      <c r="C35" s="270"/>
      <c r="D35" s="337"/>
      <c r="E35" s="270"/>
      <c r="F35" s="270"/>
      <c r="G35" s="270"/>
      <c r="H35" s="270"/>
      <c r="I35" s="270"/>
      <c r="J35" s="270"/>
      <c r="K35" s="463"/>
    </row>
    <row r="36" spans="1:11" ht="21.75" customHeight="1">
      <c r="A36" s="254"/>
      <c r="B36" s="493"/>
      <c r="C36" s="476"/>
      <c r="D36" s="476"/>
      <c r="E36" s="270"/>
      <c r="F36" s="270"/>
      <c r="G36" s="270"/>
      <c r="H36" s="270"/>
      <c r="I36" s="270"/>
      <c r="J36" s="270"/>
      <c r="K36" s="463"/>
    </row>
    <row r="37" spans="1:11" ht="21.75" customHeight="1">
      <c r="A37" s="254"/>
      <c r="B37" s="270"/>
      <c r="C37" s="270"/>
      <c r="D37" s="337"/>
      <c r="E37" s="270"/>
      <c r="F37" s="270"/>
      <c r="G37" s="270"/>
      <c r="H37" s="270"/>
      <c r="I37" s="270"/>
      <c r="J37" s="270"/>
      <c r="K37" s="463"/>
    </row>
    <row r="38" spans="1:11" ht="21.75" customHeight="1">
      <c r="A38" s="254"/>
      <c r="B38" s="270"/>
      <c r="C38" s="270"/>
      <c r="D38" s="337"/>
      <c r="E38" s="270"/>
      <c r="F38" s="270"/>
      <c r="G38" s="270"/>
      <c r="H38" s="270"/>
      <c r="I38" s="270"/>
      <c r="J38" s="270"/>
      <c r="K38" s="463"/>
    </row>
    <row r="39" spans="1:11" ht="21.75" customHeight="1">
      <c r="A39" s="254"/>
      <c r="B39" s="270"/>
      <c r="C39" s="270"/>
      <c r="D39" s="337"/>
      <c r="E39" s="270"/>
      <c r="F39" s="270"/>
      <c r="G39" s="270"/>
      <c r="H39" s="270"/>
      <c r="I39" s="270"/>
      <c r="J39" s="270"/>
      <c r="K39" s="463"/>
    </row>
    <row r="40" spans="1:11" ht="21.75" customHeight="1">
      <c r="A40" s="254"/>
      <c r="B40" s="270"/>
      <c r="C40" s="270"/>
      <c r="D40" s="337"/>
      <c r="E40" s="270"/>
      <c r="F40" s="270"/>
      <c r="G40" s="270"/>
      <c r="H40" s="270"/>
      <c r="I40" s="270"/>
      <c r="J40" s="270"/>
      <c r="K40" s="463"/>
    </row>
    <row r="41" spans="1:11" ht="21.75" customHeight="1">
      <c r="A41" s="254"/>
      <c r="B41" s="250"/>
      <c r="C41" s="270"/>
      <c r="D41" s="337"/>
      <c r="E41" s="270"/>
      <c r="F41" s="270"/>
      <c r="G41" s="270"/>
      <c r="H41" s="270"/>
      <c r="I41" s="270"/>
      <c r="J41" s="270"/>
      <c r="K41" s="463"/>
    </row>
    <row r="42" spans="1:11" ht="21.75" customHeight="1">
      <c r="A42" s="254"/>
      <c r="B42" s="250"/>
      <c r="C42" s="270"/>
      <c r="D42" s="337"/>
      <c r="E42" s="270"/>
      <c r="F42" s="270"/>
      <c r="G42" s="270"/>
      <c r="H42" s="270"/>
      <c r="I42" s="270"/>
      <c r="J42" s="270"/>
      <c r="K42" s="463"/>
    </row>
    <row r="43" spans="1:11" ht="21.75" customHeight="1">
      <c r="A43" s="27"/>
      <c r="B43" s="24"/>
      <c r="C43" s="21"/>
      <c r="D43" s="18"/>
      <c r="E43" s="21"/>
      <c r="F43" s="21"/>
      <c r="G43" s="21"/>
      <c r="H43" s="21"/>
      <c r="I43" s="21"/>
      <c r="J43" s="21"/>
      <c r="K43" s="463"/>
    </row>
    <row r="44" spans="1:11" ht="21.75" customHeight="1">
      <c r="A44" s="85"/>
      <c r="B44" s="245" t="s">
        <v>282</v>
      </c>
      <c r="C44" s="339"/>
      <c r="D44" s="245"/>
      <c r="E44" s="339"/>
      <c r="F44" s="339"/>
      <c r="G44" s="339"/>
      <c r="H44" s="339"/>
      <c r="I44" s="339"/>
      <c r="J44" s="339"/>
      <c r="K44" s="463"/>
    </row>
    <row r="45" spans="1:11" ht="21.75" customHeight="1">
      <c r="A45" s="29"/>
      <c r="B45" s="489"/>
      <c r="C45" s="489"/>
      <c r="D45" s="334"/>
      <c r="E45" s="21"/>
      <c r="F45" s="21"/>
      <c r="G45" s="21"/>
      <c r="H45" s="21"/>
      <c r="I45" s="489"/>
      <c r="J45" s="489"/>
      <c r="K45" s="463"/>
    </row>
    <row r="46" spans="1:11" ht="21.75" customHeight="1">
      <c r="A46" s="214"/>
      <c r="B46" s="215" t="s">
        <v>141</v>
      </c>
      <c r="C46" s="340"/>
      <c r="D46" s="245"/>
      <c r="E46" s="340"/>
      <c r="F46" s="340"/>
      <c r="G46" s="341"/>
      <c r="H46" s="340"/>
      <c r="I46" s="340"/>
      <c r="J46" s="339"/>
      <c r="K46" s="463"/>
    </row>
    <row r="47" spans="1:11" ht="21.75" customHeight="1">
      <c r="A47" s="444"/>
      <c r="B47" s="444"/>
      <c r="C47" s="450"/>
      <c r="D47" s="450"/>
      <c r="E47" s="450"/>
      <c r="F47" s="450"/>
      <c r="G47" s="450"/>
      <c r="H47" s="450"/>
      <c r="I47" s="450"/>
      <c r="J47" s="450"/>
    </row>
    <row r="48" spans="1:11" ht="21.75" customHeight="1">
      <c r="A48" s="444"/>
      <c r="B48" s="444"/>
      <c r="C48" s="450"/>
      <c r="D48" s="450"/>
      <c r="E48" s="450"/>
      <c r="F48" s="450"/>
      <c r="G48" s="450"/>
      <c r="H48" s="450"/>
      <c r="I48" s="450"/>
      <c r="J48" s="450"/>
    </row>
    <row r="49" spans="3:10" s="444" customFormat="1" ht="21.75" customHeight="1">
      <c r="C49" s="450"/>
      <c r="D49" s="450"/>
      <c r="E49" s="450"/>
      <c r="F49" s="450"/>
      <c r="G49" s="450"/>
      <c r="H49" s="450"/>
      <c r="I49" s="450"/>
      <c r="J49" s="450"/>
    </row>
    <row r="50" spans="3:10" s="444" customFormat="1" ht="21.75" customHeight="1">
      <c r="C50" s="450"/>
      <c r="D50" s="450"/>
      <c r="E50" s="450"/>
      <c r="F50" s="450"/>
      <c r="G50" s="450"/>
      <c r="H50" s="450"/>
      <c r="I50" s="450"/>
      <c r="J50" s="450"/>
    </row>
    <row r="51" spans="3:10" s="444" customFormat="1" ht="21.75" customHeight="1">
      <c r="C51" s="450"/>
      <c r="D51" s="450"/>
      <c r="E51" s="450"/>
      <c r="F51" s="450"/>
      <c r="G51" s="450"/>
      <c r="H51" s="450"/>
      <c r="I51" s="450"/>
      <c r="J51" s="450"/>
    </row>
    <row r="52" spans="3:10" s="444" customFormat="1" ht="21.75" customHeight="1">
      <c r="C52" s="450"/>
      <c r="D52" s="450"/>
      <c r="E52" s="450"/>
      <c r="F52" s="450"/>
      <c r="G52" s="450"/>
      <c r="H52" s="450"/>
      <c r="I52" s="450"/>
      <c r="J52" s="450"/>
    </row>
    <row r="53" spans="3:10" s="444" customFormat="1" ht="21.75" customHeight="1">
      <c r="C53" s="450"/>
      <c r="D53" s="450"/>
      <c r="E53" s="450"/>
      <c r="F53" s="450"/>
      <c r="G53" s="450"/>
      <c r="H53" s="450"/>
      <c r="I53" s="450"/>
      <c r="J53" s="450"/>
    </row>
    <row r="54" spans="3:10" s="444" customFormat="1" ht="21.75" customHeight="1">
      <c r="C54" s="450"/>
      <c r="D54" s="450"/>
      <c r="E54" s="450"/>
      <c r="F54" s="450"/>
      <c r="G54" s="450"/>
      <c r="H54" s="450"/>
      <c r="I54" s="450"/>
      <c r="J54" s="450"/>
    </row>
    <row r="55" spans="3:10" s="444" customFormat="1" ht="21.75" customHeight="1">
      <c r="C55" s="450"/>
      <c r="D55" s="450"/>
      <c r="E55" s="450"/>
      <c r="F55" s="450"/>
      <c r="G55" s="450"/>
      <c r="H55" s="450"/>
      <c r="I55" s="450"/>
      <c r="J55" s="450"/>
    </row>
    <row r="56" spans="3:10" s="444" customFormat="1" ht="21.75" customHeight="1">
      <c r="C56" s="450"/>
      <c r="D56" s="450"/>
      <c r="E56" s="450"/>
      <c r="F56" s="450"/>
      <c r="G56" s="450"/>
      <c r="H56" s="450"/>
      <c r="I56" s="450"/>
      <c r="J56" s="450"/>
    </row>
    <row r="57" spans="3:10" s="444" customFormat="1" ht="21.75" customHeight="1">
      <c r="C57" s="450"/>
      <c r="D57" s="450"/>
      <c r="E57" s="450"/>
      <c r="F57" s="450"/>
      <c r="G57" s="450"/>
      <c r="H57" s="450"/>
      <c r="I57" s="450"/>
      <c r="J57" s="450"/>
    </row>
    <row r="58" spans="3:10" s="444" customFormat="1" ht="21.75" customHeight="1">
      <c r="C58" s="450"/>
      <c r="D58" s="450"/>
      <c r="E58" s="450"/>
      <c r="F58" s="450"/>
      <c r="G58" s="450"/>
      <c r="H58" s="450"/>
      <c r="I58" s="450"/>
      <c r="J58" s="450"/>
    </row>
    <row r="59" spans="3:10" s="444" customFormat="1" ht="21.75" customHeight="1">
      <c r="C59" s="450"/>
      <c r="D59" s="450"/>
      <c r="E59" s="450"/>
      <c r="F59" s="450"/>
      <c r="G59" s="450"/>
      <c r="H59" s="450"/>
      <c r="I59" s="450"/>
      <c r="J59" s="450"/>
    </row>
    <row r="60" spans="3:10" s="444" customFormat="1" ht="21.75" customHeight="1">
      <c r="C60" s="450"/>
      <c r="D60" s="450"/>
      <c r="E60" s="450"/>
      <c r="F60" s="450"/>
      <c r="G60" s="450"/>
      <c r="H60" s="450"/>
      <c r="I60" s="450"/>
      <c r="J60" s="450"/>
    </row>
    <row r="61" spans="3:10" s="444" customFormat="1" ht="21.75" customHeight="1">
      <c r="C61" s="450"/>
      <c r="D61" s="450"/>
      <c r="E61" s="450"/>
      <c r="F61" s="450"/>
      <c r="G61" s="450"/>
      <c r="H61" s="450"/>
      <c r="I61" s="450"/>
      <c r="J61" s="450"/>
    </row>
    <row r="62" spans="3:10" s="444" customFormat="1" ht="21.75" customHeight="1">
      <c r="C62" s="450"/>
      <c r="D62" s="450"/>
      <c r="E62" s="450"/>
      <c r="F62" s="450"/>
      <c r="G62" s="450"/>
      <c r="H62" s="450"/>
      <c r="I62" s="450"/>
      <c r="J62" s="450"/>
    </row>
    <row r="63" spans="3:10" s="444" customFormat="1" ht="21.75" customHeight="1">
      <c r="C63" s="450"/>
      <c r="D63" s="450"/>
      <c r="E63" s="450"/>
      <c r="F63" s="450"/>
      <c r="G63" s="450"/>
      <c r="H63" s="450"/>
      <c r="I63" s="450"/>
      <c r="J63" s="450"/>
    </row>
    <row r="64" spans="3:10" s="444" customFormat="1" ht="21.75" customHeight="1">
      <c r="C64" s="450"/>
      <c r="D64" s="450"/>
      <c r="E64" s="450"/>
      <c r="F64" s="450"/>
      <c r="G64" s="450"/>
      <c r="H64" s="450"/>
      <c r="I64" s="450"/>
      <c r="J64" s="450"/>
    </row>
    <row r="65" spans="3:10" s="444" customFormat="1" ht="21.75" customHeight="1">
      <c r="C65" s="450"/>
      <c r="D65" s="450"/>
      <c r="E65" s="450"/>
      <c r="F65" s="450"/>
      <c r="G65" s="450"/>
      <c r="H65" s="450"/>
      <c r="I65" s="450"/>
      <c r="J65" s="450"/>
    </row>
    <row r="66" spans="3:10" s="444" customFormat="1" ht="21.75" customHeight="1">
      <c r="C66" s="450"/>
      <c r="D66" s="450"/>
      <c r="E66" s="450"/>
      <c r="F66" s="450"/>
      <c r="G66" s="450"/>
      <c r="H66" s="450"/>
      <c r="I66" s="450"/>
      <c r="J66" s="450"/>
    </row>
    <row r="67" spans="3:10" s="444" customFormat="1" ht="21.75" customHeight="1">
      <c r="C67" s="450"/>
      <c r="D67" s="450"/>
      <c r="E67" s="450"/>
      <c r="F67" s="450"/>
      <c r="G67" s="450"/>
      <c r="H67" s="450"/>
      <c r="I67" s="450"/>
      <c r="J67" s="450"/>
    </row>
    <row r="68" spans="3:10" s="444" customFormat="1" ht="21.75" customHeight="1">
      <c r="C68" s="450"/>
      <c r="D68" s="450"/>
      <c r="E68" s="450"/>
      <c r="F68" s="450"/>
      <c r="G68" s="450"/>
      <c r="H68" s="450"/>
      <c r="I68" s="450"/>
      <c r="J68" s="450"/>
    </row>
    <row r="69" spans="3:10" s="444" customFormat="1" ht="21.75" customHeight="1">
      <c r="C69" s="450"/>
      <c r="D69" s="450"/>
      <c r="E69" s="450"/>
      <c r="F69" s="450"/>
      <c r="G69" s="450"/>
      <c r="H69" s="450"/>
      <c r="I69" s="450"/>
      <c r="J69" s="450"/>
    </row>
    <row r="70" spans="3:10" s="444" customFormat="1" ht="21.75" customHeight="1">
      <c r="C70" s="450"/>
      <c r="D70" s="450"/>
      <c r="E70" s="450"/>
      <c r="F70" s="450"/>
      <c r="G70" s="450"/>
      <c r="H70" s="450"/>
      <c r="I70" s="450"/>
      <c r="J70" s="450"/>
    </row>
    <row r="71" spans="3:10" s="444" customFormat="1" ht="21.75" customHeight="1">
      <c r="C71" s="450"/>
      <c r="D71" s="450"/>
      <c r="E71" s="450"/>
      <c r="F71" s="450"/>
      <c r="G71" s="450"/>
      <c r="H71" s="450"/>
      <c r="I71" s="450"/>
      <c r="J71" s="450"/>
    </row>
    <row r="72" spans="3:10" s="444" customFormat="1" ht="21.75" customHeight="1">
      <c r="C72" s="450"/>
      <c r="D72" s="450"/>
      <c r="E72" s="450"/>
      <c r="F72" s="450"/>
      <c r="G72" s="450"/>
      <c r="H72" s="450"/>
      <c r="I72" s="450"/>
      <c r="J72" s="450"/>
    </row>
    <row r="73" spans="3:10" s="444" customFormat="1" ht="21.75" customHeight="1">
      <c r="C73" s="450"/>
      <c r="D73" s="450"/>
      <c r="E73" s="450"/>
      <c r="F73" s="450"/>
      <c r="G73" s="450"/>
      <c r="H73" s="450"/>
      <c r="I73" s="450"/>
      <c r="J73" s="450"/>
    </row>
    <row r="74" spans="3:10" s="444" customFormat="1" ht="21.75" customHeight="1">
      <c r="C74" s="450"/>
      <c r="D74" s="450"/>
      <c r="E74" s="450"/>
      <c r="F74" s="450"/>
      <c r="G74" s="450"/>
      <c r="H74" s="450"/>
      <c r="I74" s="450"/>
      <c r="J74" s="450"/>
    </row>
    <row r="75" spans="3:10" s="444" customFormat="1" ht="21.75" customHeight="1">
      <c r="C75" s="450"/>
      <c r="D75" s="450"/>
      <c r="E75" s="450"/>
      <c r="F75" s="450"/>
      <c r="G75" s="450"/>
      <c r="H75" s="450"/>
      <c r="I75" s="450"/>
      <c r="J75" s="450"/>
    </row>
    <row r="76" spans="3:10" s="444" customFormat="1" ht="21.75" customHeight="1">
      <c r="C76" s="450"/>
      <c r="D76" s="450"/>
      <c r="E76" s="450"/>
      <c r="F76" s="450"/>
      <c r="G76" s="450"/>
      <c r="H76" s="450"/>
      <c r="I76" s="450"/>
      <c r="J76" s="450"/>
    </row>
    <row r="77" spans="3:10" s="444" customFormat="1" ht="21.75" customHeight="1">
      <c r="C77" s="450"/>
      <c r="D77" s="450"/>
      <c r="E77" s="450"/>
      <c r="F77" s="450"/>
      <c r="G77" s="450"/>
      <c r="H77" s="450"/>
      <c r="I77" s="450"/>
      <c r="J77" s="450"/>
    </row>
    <row r="78" spans="3:10" s="444" customFormat="1" ht="21.75" customHeight="1">
      <c r="C78" s="450"/>
      <c r="D78" s="450"/>
      <c r="E78" s="450"/>
      <c r="F78" s="450"/>
      <c r="G78" s="450"/>
      <c r="H78" s="450"/>
      <c r="I78" s="450"/>
      <c r="J78" s="450"/>
    </row>
    <row r="79" spans="3:10" s="444" customFormat="1" ht="21.75" customHeight="1">
      <c r="C79" s="450"/>
      <c r="D79" s="450"/>
      <c r="E79" s="450"/>
      <c r="F79" s="450"/>
      <c r="G79" s="450"/>
      <c r="H79" s="450"/>
      <c r="I79" s="450"/>
      <c r="J79" s="450"/>
    </row>
    <row r="80" spans="3:10" s="444" customFormat="1" ht="21.75" customHeight="1">
      <c r="C80" s="450"/>
      <c r="D80" s="450"/>
      <c r="E80" s="450"/>
      <c r="F80" s="450"/>
      <c r="G80" s="450"/>
      <c r="H80" s="450"/>
      <c r="I80" s="450"/>
      <c r="J80" s="450"/>
    </row>
    <row r="81" spans="3:10" s="444" customFormat="1" ht="21.75" customHeight="1">
      <c r="C81" s="450"/>
      <c r="D81" s="450"/>
      <c r="E81" s="450"/>
      <c r="F81" s="450"/>
      <c r="G81" s="450"/>
      <c r="H81" s="450"/>
      <c r="I81" s="450"/>
      <c r="J81" s="450"/>
    </row>
    <row r="82" spans="3:10" s="444" customFormat="1" ht="21.75" customHeight="1">
      <c r="C82" s="450"/>
      <c r="D82" s="450"/>
      <c r="E82" s="450"/>
      <c r="F82" s="450"/>
      <c r="G82" s="450"/>
      <c r="H82" s="450"/>
      <c r="I82" s="450"/>
      <c r="J82" s="450"/>
    </row>
    <row r="83" spans="3:10" s="444" customFormat="1" ht="21.75" customHeight="1">
      <c r="C83" s="450"/>
      <c r="D83" s="450"/>
      <c r="E83" s="450"/>
      <c r="F83" s="450"/>
      <c r="G83" s="450"/>
      <c r="H83" s="450"/>
      <c r="I83" s="450"/>
      <c r="J83" s="450"/>
    </row>
    <row r="84" spans="3:10" s="444" customFormat="1" ht="21.75" customHeight="1">
      <c r="C84" s="450"/>
      <c r="D84" s="450"/>
      <c r="E84" s="450"/>
      <c r="F84" s="450"/>
      <c r="G84" s="450"/>
      <c r="H84" s="450"/>
      <c r="I84" s="450"/>
      <c r="J84" s="450"/>
    </row>
    <row r="85" spans="3:10" s="444" customFormat="1" ht="21.75" customHeight="1">
      <c r="C85" s="450"/>
      <c r="D85" s="450"/>
      <c r="E85" s="450"/>
      <c r="F85" s="450"/>
      <c r="G85" s="450"/>
      <c r="H85" s="450"/>
      <c r="I85" s="450"/>
      <c r="J85" s="450"/>
    </row>
    <row r="86" spans="3:10" s="444" customFormat="1" ht="21.75" customHeight="1">
      <c r="C86" s="450"/>
      <c r="D86" s="450"/>
      <c r="E86" s="450"/>
      <c r="F86" s="450"/>
      <c r="G86" s="450"/>
      <c r="H86" s="450"/>
      <c r="I86" s="450"/>
      <c r="J86" s="450"/>
    </row>
    <row r="87" spans="3:10" s="444" customFormat="1" ht="21.75" customHeight="1">
      <c r="C87" s="450"/>
      <c r="D87" s="450"/>
      <c r="E87" s="450"/>
      <c r="F87" s="450"/>
      <c r="G87" s="450"/>
      <c r="H87" s="450"/>
      <c r="I87" s="450"/>
      <c r="J87" s="450"/>
    </row>
    <row r="88" spans="3:10" s="444" customFormat="1" ht="21.75" customHeight="1">
      <c r="C88" s="450"/>
      <c r="D88" s="450"/>
      <c r="E88" s="450"/>
      <c r="F88" s="450"/>
      <c r="G88" s="450"/>
      <c r="H88" s="450"/>
      <c r="I88" s="450"/>
      <c r="J88" s="450"/>
    </row>
    <row r="89" spans="3:10" s="444" customFormat="1" ht="21.75" customHeight="1">
      <c r="C89" s="450"/>
      <c r="D89" s="450"/>
      <c r="E89" s="450"/>
      <c r="F89" s="450"/>
      <c r="G89" s="450"/>
      <c r="H89" s="450"/>
      <c r="I89" s="450"/>
      <c r="J89" s="450"/>
    </row>
    <row r="90" spans="3:10" s="444" customFormat="1" ht="21.75" customHeight="1">
      <c r="C90" s="450"/>
      <c r="D90" s="450"/>
      <c r="E90" s="450"/>
      <c r="F90" s="450"/>
      <c r="G90" s="450"/>
      <c r="H90" s="450"/>
      <c r="I90" s="450"/>
      <c r="J90" s="450"/>
    </row>
    <row r="91" spans="3:10" s="444" customFormat="1" ht="21.75" customHeight="1">
      <c r="C91" s="450"/>
      <c r="D91" s="450"/>
      <c r="E91" s="450"/>
      <c r="F91" s="450"/>
      <c r="G91" s="450"/>
      <c r="H91" s="450"/>
      <c r="I91" s="450"/>
      <c r="J91" s="450"/>
    </row>
    <row r="92" spans="3:10" s="444" customFormat="1" ht="21.75" customHeight="1">
      <c r="C92" s="450"/>
      <c r="D92" s="450"/>
      <c r="E92" s="450"/>
      <c r="F92" s="450"/>
      <c r="G92" s="450"/>
      <c r="H92" s="450"/>
      <c r="I92" s="450"/>
      <c r="J92" s="450"/>
    </row>
    <row r="93" spans="3:10" s="444" customFormat="1" ht="21.75" customHeight="1">
      <c r="C93" s="450"/>
      <c r="D93" s="450"/>
      <c r="E93" s="450"/>
      <c r="F93" s="450"/>
      <c r="G93" s="450"/>
      <c r="H93" s="450"/>
      <c r="I93" s="450"/>
      <c r="J93" s="450"/>
    </row>
    <row r="94" spans="3:10" s="444" customFormat="1" ht="21.75" customHeight="1">
      <c r="C94" s="450"/>
      <c r="D94" s="450"/>
      <c r="E94" s="450"/>
      <c r="F94" s="450"/>
      <c r="G94" s="450"/>
      <c r="H94" s="450"/>
      <c r="I94" s="450"/>
      <c r="J94" s="450"/>
    </row>
    <row r="95" spans="3:10" s="444" customFormat="1" ht="21.75" customHeight="1">
      <c r="C95" s="450"/>
      <c r="D95" s="450"/>
      <c r="E95" s="450"/>
      <c r="F95" s="450"/>
      <c r="G95" s="450"/>
      <c r="H95" s="450"/>
      <c r="I95" s="450"/>
      <c r="J95" s="450"/>
    </row>
    <row r="96" spans="3:10" s="444" customFormat="1" ht="21.75" customHeight="1">
      <c r="C96" s="450"/>
      <c r="D96" s="450"/>
      <c r="E96" s="450"/>
      <c r="F96" s="450"/>
      <c r="G96" s="450"/>
      <c r="H96" s="450"/>
      <c r="I96" s="450"/>
      <c r="J96" s="450"/>
    </row>
    <row r="97" spans="3:10" s="444" customFormat="1" ht="21.75" customHeight="1">
      <c r="C97" s="450"/>
      <c r="D97" s="450"/>
      <c r="E97" s="450"/>
      <c r="F97" s="450"/>
      <c r="G97" s="450"/>
      <c r="H97" s="450"/>
      <c r="I97" s="450"/>
      <c r="J97" s="450"/>
    </row>
    <row r="98" spans="3:10" s="444" customFormat="1" ht="21.75" customHeight="1">
      <c r="C98" s="450"/>
      <c r="D98" s="450"/>
      <c r="E98" s="450"/>
      <c r="F98" s="450"/>
      <c r="G98" s="450"/>
      <c r="H98" s="450"/>
      <c r="I98" s="450"/>
      <c r="J98" s="450"/>
    </row>
    <row r="99" spans="3:10" s="444" customFormat="1" ht="21.75" customHeight="1">
      <c r="C99" s="450"/>
      <c r="D99" s="450"/>
      <c r="E99" s="450"/>
      <c r="F99" s="450"/>
      <c r="G99" s="450"/>
      <c r="H99" s="450"/>
      <c r="I99" s="450"/>
      <c r="J99" s="450"/>
    </row>
    <row r="100" spans="3:10" s="444" customFormat="1" ht="21.75" customHeight="1">
      <c r="C100" s="450"/>
      <c r="D100" s="450"/>
      <c r="E100" s="450"/>
      <c r="F100" s="450"/>
      <c r="G100" s="450"/>
      <c r="H100" s="450"/>
      <c r="I100" s="450"/>
      <c r="J100" s="450"/>
    </row>
    <row r="101" spans="3:10" s="444" customFormat="1" ht="21.75" customHeight="1">
      <c r="C101" s="450"/>
      <c r="D101" s="450"/>
      <c r="E101" s="450"/>
      <c r="F101" s="450"/>
      <c r="G101" s="450"/>
      <c r="H101" s="450"/>
      <c r="I101" s="450"/>
      <c r="J101" s="450"/>
    </row>
    <row r="102" spans="3:10" s="444" customFormat="1" ht="21.75" customHeight="1">
      <c r="C102" s="450"/>
      <c r="D102" s="450"/>
      <c r="E102" s="450"/>
      <c r="F102" s="450"/>
      <c r="G102" s="450"/>
      <c r="H102" s="450"/>
      <c r="I102" s="450"/>
      <c r="J102" s="450"/>
    </row>
    <row r="103" spans="3:10" s="444" customFormat="1" ht="21.75" customHeight="1">
      <c r="C103" s="450"/>
      <c r="D103" s="450"/>
      <c r="E103" s="450"/>
      <c r="F103" s="450"/>
      <c r="G103" s="450"/>
      <c r="H103" s="450"/>
      <c r="I103" s="450"/>
      <c r="J103" s="450"/>
    </row>
    <row r="104" spans="3:10" s="444" customFormat="1" ht="21.75" customHeight="1">
      <c r="C104" s="450"/>
      <c r="D104" s="450"/>
      <c r="E104" s="450"/>
      <c r="F104" s="450"/>
      <c r="G104" s="450"/>
      <c r="H104" s="450"/>
      <c r="I104" s="450"/>
      <c r="J104" s="450"/>
    </row>
    <row r="105" spans="3:10" s="444" customFormat="1" ht="21.75" customHeight="1">
      <c r="C105" s="450"/>
      <c r="D105" s="450"/>
      <c r="E105" s="450"/>
      <c r="F105" s="450"/>
      <c r="G105" s="450"/>
      <c r="H105" s="450"/>
      <c r="I105" s="450"/>
      <c r="J105" s="450"/>
    </row>
    <row r="106" spans="3:10" s="444" customFormat="1" ht="21.75" customHeight="1">
      <c r="C106" s="450"/>
      <c r="D106" s="450"/>
      <c r="E106" s="450"/>
      <c r="F106" s="450"/>
      <c r="G106" s="450"/>
      <c r="H106" s="450"/>
      <c r="I106" s="450"/>
      <c r="J106" s="450"/>
    </row>
    <row r="107" spans="3:10" s="444" customFormat="1" ht="21.75" customHeight="1">
      <c r="C107" s="450"/>
      <c r="D107" s="450"/>
      <c r="E107" s="450"/>
      <c r="F107" s="450"/>
      <c r="G107" s="450"/>
      <c r="H107" s="450"/>
      <c r="I107" s="450"/>
      <c r="J107" s="450"/>
    </row>
    <row r="108" spans="3:10" s="444" customFormat="1" ht="21.75" customHeight="1">
      <c r="C108" s="450"/>
      <c r="D108" s="450"/>
      <c r="E108" s="450"/>
      <c r="F108" s="450"/>
      <c r="G108" s="450"/>
      <c r="H108" s="450"/>
      <c r="I108" s="450"/>
      <c r="J108" s="450"/>
    </row>
    <row r="109" spans="3:10" s="444" customFormat="1" ht="21.75" customHeight="1">
      <c r="C109" s="450"/>
      <c r="D109" s="450"/>
      <c r="E109" s="450"/>
      <c r="F109" s="450"/>
      <c r="G109" s="450"/>
      <c r="H109" s="450"/>
      <c r="I109" s="450"/>
      <c r="J109" s="450"/>
    </row>
    <row r="110" spans="3:10" s="444" customFormat="1" ht="21.75" customHeight="1">
      <c r="C110" s="450"/>
      <c r="D110" s="450"/>
      <c r="E110" s="450"/>
      <c r="F110" s="450"/>
      <c r="G110" s="450"/>
      <c r="H110" s="450"/>
      <c r="I110" s="450"/>
      <c r="J110" s="450"/>
    </row>
    <row r="111" spans="3:10" s="444" customFormat="1" ht="21.75" customHeight="1">
      <c r="C111" s="450"/>
      <c r="D111" s="450"/>
      <c r="E111" s="450"/>
      <c r="F111" s="450"/>
      <c r="G111" s="450"/>
      <c r="H111" s="450"/>
      <c r="I111" s="450"/>
      <c r="J111" s="450"/>
    </row>
    <row r="112" spans="3:10" s="444" customFormat="1" ht="21.75" customHeight="1">
      <c r="C112" s="450"/>
      <c r="D112" s="450"/>
      <c r="E112" s="450"/>
      <c r="F112" s="450"/>
      <c r="G112" s="450"/>
      <c r="H112" s="450"/>
      <c r="I112" s="450"/>
      <c r="J112" s="450"/>
    </row>
    <row r="113" spans="3:10" s="444" customFormat="1" ht="21.75" customHeight="1">
      <c r="C113" s="450"/>
      <c r="D113" s="450"/>
      <c r="E113" s="450"/>
      <c r="F113" s="450"/>
      <c r="G113" s="450"/>
      <c r="H113" s="450"/>
      <c r="I113" s="450"/>
      <c r="J113" s="450"/>
    </row>
    <row r="114" spans="3:10" s="444" customFormat="1" ht="21.75" customHeight="1">
      <c r="C114" s="450"/>
      <c r="D114" s="450"/>
      <c r="E114" s="450"/>
      <c r="F114" s="450"/>
      <c r="G114" s="450"/>
      <c r="H114" s="450"/>
      <c r="I114" s="450"/>
      <c r="J114" s="450"/>
    </row>
    <row r="115" spans="3:10" s="444" customFormat="1" ht="21.75" customHeight="1">
      <c r="C115" s="450"/>
      <c r="D115" s="450"/>
      <c r="E115" s="450"/>
      <c r="F115" s="450"/>
      <c r="G115" s="450"/>
      <c r="H115" s="450"/>
      <c r="I115" s="450"/>
      <c r="J115" s="450"/>
    </row>
    <row r="116" spans="3:10" s="444" customFormat="1" ht="21.75" customHeight="1">
      <c r="C116" s="450"/>
      <c r="D116" s="450"/>
      <c r="E116" s="450"/>
      <c r="F116" s="450"/>
      <c r="G116" s="450"/>
      <c r="H116" s="450"/>
      <c r="I116" s="450"/>
      <c r="J116" s="450"/>
    </row>
    <row r="117" spans="3:10" s="444" customFormat="1" ht="21.75" customHeight="1">
      <c r="C117" s="450"/>
      <c r="D117" s="450"/>
      <c r="E117" s="450"/>
      <c r="F117" s="450"/>
      <c r="G117" s="450"/>
      <c r="H117" s="450"/>
      <c r="I117" s="450"/>
      <c r="J117" s="450"/>
    </row>
    <row r="118" spans="3:10" s="444" customFormat="1" ht="21.75" customHeight="1">
      <c r="C118" s="450"/>
      <c r="D118" s="450"/>
      <c r="E118" s="450"/>
      <c r="F118" s="450"/>
      <c r="G118" s="450"/>
      <c r="H118" s="450"/>
      <c r="I118" s="450"/>
      <c r="J118" s="450"/>
    </row>
    <row r="119" spans="3:10" s="444" customFormat="1" ht="21.75" customHeight="1">
      <c r="C119" s="450"/>
      <c r="D119" s="450"/>
      <c r="E119" s="450"/>
      <c r="F119" s="450"/>
      <c r="G119" s="450"/>
      <c r="H119" s="450"/>
      <c r="I119" s="450"/>
      <c r="J119" s="450"/>
    </row>
    <row r="120" spans="3:10" s="444" customFormat="1" ht="21.75" customHeight="1">
      <c r="C120" s="450"/>
      <c r="D120" s="450"/>
      <c r="E120" s="450"/>
      <c r="F120" s="450"/>
      <c r="G120" s="450"/>
      <c r="H120" s="450"/>
      <c r="I120" s="450"/>
      <c r="J120" s="450"/>
    </row>
    <row r="121" spans="3:10" s="444" customFormat="1" ht="21.75" customHeight="1">
      <c r="C121" s="450"/>
      <c r="D121" s="450"/>
      <c r="E121" s="450"/>
      <c r="F121" s="450"/>
      <c r="G121" s="450"/>
      <c r="H121" s="450"/>
      <c r="I121" s="450"/>
      <c r="J121" s="450"/>
    </row>
    <row r="122" spans="3:10" s="444" customFormat="1" ht="21.75" customHeight="1">
      <c r="C122" s="450"/>
      <c r="D122" s="450"/>
      <c r="E122" s="450"/>
      <c r="F122" s="450"/>
      <c r="G122" s="450"/>
      <c r="H122" s="450"/>
      <c r="I122" s="450"/>
      <c r="J122" s="450"/>
    </row>
    <row r="123" spans="3:10" s="444" customFormat="1" ht="21.75" customHeight="1">
      <c r="C123" s="450"/>
      <c r="D123" s="450"/>
      <c r="E123" s="450"/>
      <c r="F123" s="450"/>
      <c r="G123" s="450"/>
      <c r="H123" s="450"/>
      <c r="I123" s="450"/>
      <c r="J123" s="450"/>
    </row>
    <row r="124" spans="3:10" s="444" customFormat="1" ht="21.75" customHeight="1">
      <c r="C124" s="450"/>
      <c r="D124" s="450"/>
      <c r="E124" s="450"/>
      <c r="F124" s="450"/>
      <c r="G124" s="450"/>
      <c r="H124" s="450"/>
      <c r="I124" s="450"/>
      <c r="J124" s="450"/>
    </row>
    <row r="125" spans="3:10" s="444" customFormat="1" ht="21.75" customHeight="1">
      <c r="C125" s="450"/>
      <c r="D125" s="450"/>
      <c r="E125" s="450"/>
      <c r="F125" s="450"/>
      <c r="G125" s="450"/>
      <c r="H125" s="450"/>
      <c r="I125" s="450"/>
      <c r="J125" s="450"/>
    </row>
    <row r="126" spans="3:10" s="444" customFormat="1" ht="21.75" customHeight="1">
      <c r="C126" s="450"/>
      <c r="D126" s="450"/>
      <c r="E126" s="450"/>
      <c r="F126" s="450"/>
      <c r="G126" s="450"/>
      <c r="H126" s="450"/>
      <c r="I126" s="450"/>
      <c r="J126" s="450"/>
    </row>
    <row r="127" spans="3:10" s="444" customFormat="1" ht="21.75" customHeight="1">
      <c r="C127" s="450"/>
      <c r="D127" s="450"/>
      <c r="E127" s="450"/>
      <c r="F127" s="450"/>
      <c r="G127" s="450"/>
      <c r="H127" s="450"/>
      <c r="I127" s="450"/>
      <c r="J127" s="450"/>
    </row>
    <row r="128" spans="3:10" s="444" customFormat="1" ht="21.75" customHeight="1">
      <c r="C128" s="450"/>
      <c r="D128" s="450"/>
      <c r="E128" s="450"/>
      <c r="F128" s="450"/>
      <c r="G128" s="450"/>
      <c r="H128" s="450"/>
      <c r="I128" s="450"/>
      <c r="J128" s="450"/>
    </row>
    <row r="129" spans="3:10" s="444" customFormat="1" ht="21.75" customHeight="1">
      <c r="C129" s="450"/>
      <c r="D129" s="450"/>
      <c r="E129" s="450"/>
      <c r="F129" s="450"/>
      <c r="G129" s="450"/>
      <c r="H129" s="450"/>
      <c r="I129" s="450"/>
      <c r="J129" s="450"/>
    </row>
    <row r="130" spans="3:10" s="444" customFormat="1" ht="21.75" customHeight="1">
      <c r="C130" s="450"/>
      <c r="D130" s="450"/>
      <c r="E130" s="450"/>
      <c r="F130" s="450"/>
      <c r="G130" s="450"/>
      <c r="H130" s="450"/>
      <c r="I130" s="450"/>
      <c r="J130" s="450"/>
    </row>
    <row r="131" spans="3:10" s="444" customFormat="1" ht="21.75" customHeight="1">
      <c r="C131" s="450"/>
      <c r="D131" s="450"/>
      <c r="E131" s="450"/>
      <c r="F131" s="450"/>
      <c r="G131" s="450"/>
      <c r="H131" s="450"/>
      <c r="I131" s="450"/>
      <c r="J131" s="450"/>
    </row>
    <row r="132" spans="3:10" s="444" customFormat="1" ht="21.75" customHeight="1">
      <c r="C132" s="450"/>
      <c r="D132" s="450"/>
      <c r="E132" s="450"/>
      <c r="F132" s="450"/>
      <c r="G132" s="450"/>
      <c r="H132" s="450"/>
      <c r="I132" s="450"/>
      <c r="J132" s="450"/>
    </row>
    <row r="133" spans="3:10" s="444" customFormat="1" ht="21.75" customHeight="1">
      <c r="C133" s="450"/>
      <c r="D133" s="450"/>
      <c r="E133" s="450"/>
      <c r="F133" s="450"/>
      <c r="G133" s="450"/>
      <c r="H133" s="450"/>
      <c r="I133" s="450"/>
      <c r="J133" s="450"/>
    </row>
    <row r="134" spans="3:10" s="444" customFormat="1" ht="21.75" customHeight="1">
      <c r="C134" s="450"/>
      <c r="D134" s="450"/>
      <c r="E134" s="450"/>
      <c r="F134" s="450"/>
      <c r="G134" s="450"/>
      <c r="H134" s="450"/>
      <c r="I134" s="450"/>
      <c r="J134" s="450"/>
    </row>
    <row r="135" spans="3:10" s="444" customFormat="1" ht="21.75" customHeight="1">
      <c r="C135" s="450"/>
      <c r="D135" s="450"/>
      <c r="E135" s="450"/>
      <c r="F135" s="450"/>
      <c r="G135" s="450"/>
      <c r="H135" s="450"/>
      <c r="I135" s="450"/>
      <c r="J135" s="450"/>
    </row>
    <row r="136" spans="3:10" s="444" customFormat="1" ht="21.75" customHeight="1">
      <c r="C136" s="450"/>
      <c r="D136" s="450"/>
      <c r="E136" s="450"/>
      <c r="F136" s="450"/>
      <c r="G136" s="450"/>
      <c r="H136" s="450"/>
      <c r="I136" s="450"/>
      <c r="J136" s="450"/>
    </row>
    <row r="137" spans="3:10" s="444" customFormat="1" ht="21.75" customHeight="1">
      <c r="C137" s="450"/>
      <c r="D137" s="450"/>
      <c r="E137" s="450"/>
      <c r="F137" s="450"/>
      <c r="G137" s="450"/>
      <c r="H137" s="450"/>
      <c r="I137" s="450"/>
      <c r="J137" s="450"/>
    </row>
    <row r="138" spans="3:10" s="444" customFormat="1" ht="21.75" customHeight="1">
      <c r="C138" s="450"/>
      <c r="D138" s="450"/>
      <c r="E138" s="450"/>
      <c r="F138" s="450"/>
      <c r="G138" s="450"/>
      <c r="H138" s="450"/>
      <c r="I138" s="450"/>
      <c r="J138" s="450"/>
    </row>
    <row r="139" spans="3:10" s="444" customFormat="1" ht="21.75" customHeight="1">
      <c r="C139" s="450"/>
      <c r="D139" s="450"/>
      <c r="E139" s="450"/>
      <c r="F139" s="450"/>
      <c r="G139" s="450"/>
      <c r="H139" s="450"/>
      <c r="I139" s="450"/>
      <c r="J139" s="450"/>
    </row>
    <row r="140" spans="3:10" s="444" customFormat="1" ht="21.75" customHeight="1">
      <c r="C140" s="450"/>
      <c r="D140" s="450"/>
      <c r="E140" s="450"/>
      <c r="F140" s="450"/>
      <c r="G140" s="450"/>
      <c r="H140" s="450"/>
      <c r="I140" s="450"/>
      <c r="J140" s="450"/>
    </row>
    <row r="141" spans="3:10" s="444" customFormat="1" ht="21.75" customHeight="1">
      <c r="C141" s="450"/>
      <c r="D141" s="450"/>
      <c r="E141" s="450"/>
      <c r="F141" s="450"/>
      <c r="G141" s="450"/>
      <c r="H141" s="450"/>
      <c r="I141" s="450"/>
      <c r="J141" s="450"/>
    </row>
    <row r="142" spans="3:10" s="444" customFormat="1" ht="21.75" customHeight="1">
      <c r="C142" s="450"/>
      <c r="D142" s="450"/>
      <c r="E142" s="450"/>
      <c r="F142" s="450"/>
      <c r="G142" s="450"/>
      <c r="H142" s="450"/>
      <c r="I142" s="450"/>
      <c r="J142" s="450"/>
    </row>
    <row r="143" spans="3:10" s="444" customFormat="1" ht="21.75" customHeight="1">
      <c r="C143" s="450"/>
      <c r="D143" s="450"/>
      <c r="E143" s="450"/>
      <c r="F143" s="450"/>
      <c r="G143" s="450"/>
      <c r="H143" s="450"/>
      <c r="I143" s="450"/>
      <c r="J143" s="450"/>
    </row>
    <row r="144" spans="3:10" s="444" customFormat="1" ht="21.75" customHeight="1">
      <c r="C144" s="450"/>
      <c r="D144" s="450"/>
      <c r="E144" s="450"/>
      <c r="F144" s="450"/>
      <c r="G144" s="450"/>
      <c r="H144" s="450"/>
      <c r="I144" s="450"/>
      <c r="J144" s="450"/>
    </row>
    <row r="145" spans="3:10" s="444" customFormat="1" ht="21.75" customHeight="1">
      <c r="C145" s="450"/>
      <c r="D145" s="450"/>
      <c r="E145" s="450"/>
      <c r="F145" s="450"/>
      <c r="G145" s="450"/>
      <c r="H145" s="450"/>
      <c r="I145" s="450"/>
      <c r="J145" s="450"/>
    </row>
    <row r="146" spans="3:10" s="444" customFormat="1" ht="21.75" customHeight="1">
      <c r="C146" s="450"/>
      <c r="D146" s="450"/>
      <c r="E146" s="450"/>
      <c r="F146" s="450"/>
      <c r="G146" s="450"/>
      <c r="H146" s="450"/>
      <c r="I146" s="450"/>
      <c r="J146" s="450"/>
    </row>
    <row r="147" spans="3:10" s="444" customFormat="1" ht="21.75" customHeight="1">
      <c r="C147" s="450"/>
      <c r="D147" s="450"/>
      <c r="E147" s="450"/>
      <c r="F147" s="450"/>
      <c r="G147" s="450"/>
      <c r="H147" s="450"/>
      <c r="I147" s="450"/>
      <c r="J147" s="450"/>
    </row>
    <row r="148" spans="3:10" s="444" customFormat="1" ht="21.75" customHeight="1">
      <c r="C148" s="450"/>
      <c r="D148" s="450"/>
      <c r="E148" s="450"/>
      <c r="F148" s="450"/>
      <c r="G148" s="450"/>
      <c r="H148" s="450"/>
      <c r="I148" s="450"/>
      <c r="J148" s="450"/>
    </row>
    <row r="149" spans="3:10" s="444" customFormat="1" ht="21.75" customHeight="1">
      <c r="C149" s="450"/>
      <c r="D149" s="450"/>
      <c r="E149" s="450"/>
      <c r="F149" s="450"/>
      <c r="G149" s="450"/>
      <c r="H149" s="450"/>
      <c r="I149" s="450"/>
      <c r="J149" s="450"/>
    </row>
    <row r="150" spans="3:10" s="444" customFormat="1" ht="21.75" customHeight="1">
      <c r="C150" s="450"/>
      <c r="D150" s="450"/>
      <c r="E150" s="450"/>
      <c r="F150" s="450"/>
      <c r="G150" s="450"/>
      <c r="H150" s="450"/>
      <c r="I150" s="450"/>
      <c r="J150" s="450"/>
    </row>
    <row r="151" spans="3:10" s="444" customFormat="1" ht="21.75" customHeight="1">
      <c r="C151" s="450"/>
      <c r="D151" s="450"/>
      <c r="E151" s="450"/>
      <c r="F151" s="450"/>
      <c r="G151" s="450"/>
      <c r="H151" s="450"/>
      <c r="I151" s="450"/>
      <c r="J151" s="450"/>
    </row>
    <row r="152" spans="3:10" s="444" customFormat="1" ht="21.75" customHeight="1">
      <c r="C152" s="450"/>
      <c r="D152" s="450"/>
      <c r="E152" s="450"/>
      <c r="F152" s="450"/>
      <c r="G152" s="450"/>
      <c r="H152" s="450"/>
      <c r="I152" s="450"/>
      <c r="J152" s="450"/>
    </row>
    <row r="153" spans="3:10" s="444" customFormat="1" ht="21.75" customHeight="1">
      <c r="C153" s="450"/>
      <c r="D153" s="450"/>
      <c r="E153" s="450"/>
      <c r="F153" s="450"/>
      <c r="G153" s="450"/>
      <c r="H153" s="450"/>
      <c r="I153" s="450"/>
      <c r="J153" s="450"/>
    </row>
    <row r="154" spans="3:10" s="444" customFormat="1" ht="21.75" customHeight="1">
      <c r="C154" s="450"/>
      <c r="D154" s="450"/>
      <c r="E154" s="450"/>
      <c r="F154" s="450"/>
      <c r="G154" s="450"/>
      <c r="H154" s="450"/>
      <c r="I154" s="450"/>
      <c r="J154" s="450"/>
    </row>
    <row r="155" spans="3:10" s="444" customFormat="1" ht="21.75" customHeight="1">
      <c r="C155" s="450"/>
      <c r="D155" s="450"/>
      <c r="E155" s="450"/>
      <c r="F155" s="450"/>
      <c r="G155" s="450"/>
      <c r="H155" s="450"/>
      <c r="I155" s="450"/>
      <c r="J155" s="450"/>
    </row>
    <row r="156" spans="3:10" s="444" customFormat="1" ht="21.75" customHeight="1">
      <c r="C156" s="450"/>
      <c r="D156" s="450"/>
      <c r="E156" s="450"/>
      <c r="F156" s="450"/>
      <c r="G156" s="450"/>
      <c r="H156" s="450"/>
      <c r="I156" s="450"/>
      <c r="J156" s="450"/>
    </row>
    <row r="157" spans="3:10" s="444" customFormat="1" ht="21.75" customHeight="1">
      <c r="C157" s="450"/>
      <c r="D157" s="450"/>
      <c r="E157" s="450"/>
      <c r="F157" s="450"/>
      <c r="G157" s="450"/>
      <c r="H157" s="450"/>
      <c r="I157" s="450"/>
      <c r="J157" s="450"/>
    </row>
    <row r="158" spans="3:10" s="444" customFormat="1" ht="21.75" customHeight="1">
      <c r="C158" s="450"/>
      <c r="D158" s="450"/>
      <c r="E158" s="450"/>
      <c r="F158" s="450"/>
      <c r="G158" s="450"/>
      <c r="H158" s="450"/>
      <c r="I158" s="450"/>
      <c r="J158" s="450"/>
    </row>
    <row r="159" spans="3:10" s="444" customFormat="1" ht="21.75" customHeight="1">
      <c r="C159" s="450"/>
      <c r="D159" s="450"/>
      <c r="E159" s="450"/>
      <c r="F159" s="450"/>
      <c r="G159" s="450"/>
      <c r="H159" s="450"/>
      <c r="I159" s="450"/>
      <c r="J159" s="450"/>
    </row>
    <row r="160" spans="3:10" s="444" customFormat="1" ht="21.75" customHeight="1">
      <c r="C160" s="450"/>
      <c r="D160" s="450"/>
      <c r="E160" s="450"/>
      <c r="F160" s="450"/>
      <c r="G160" s="450"/>
      <c r="H160" s="450"/>
      <c r="I160" s="450"/>
      <c r="J160" s="450"/>
    </row>
    <row r="161" spans="3:10" s="444" customFormat="1" ht="21.75" customHeight="1">
      <c r="C161" s="450"/>
      <c r="D161" s="450"/>
      <c r="E161" s="450"/>
      <c r="F161" s="450"/>
      <c r="G161" s="450"/>
      <c r="H161" s="450"/>
      <c r="I161" s="450"/>
      <c r="J161" s="450"/>
    </row>
    <row r="162" spans="3:10" s="444" customFormat="1" ht="21.75" customHeight="1">
      <c r="C162" s="450"/>
      <c r="D162" s="450"/>
      <c r="E162" s="450"/>
      <c r="F162" s="450"/>
      <c r="G162" s="450"/>
      <c r="H162" s="450"/>
      <c r="I162" s="450"/>
      <c r="J162" s="450"/>
    </row>
    <row r="163" spans="3:10" s="444" customFormat="1" ht="21.75" customHeight="1">
      <c r="C163" s="450"/>
      <c r="D163" s="450"/>
      <c r="E163" s="450"/>
      <c r="F163" s="450"/>
      <c r="G163" s="450"/>
      <c r="H163" s="450"/>
      <c r="I163" s="450"/>
      <c r="J163" s="450"/>
    </row>
    <row r="164" spans="3:10" s="444" customFormat="1" ht="21.75" customHeight="1">
      <c r="C164" s="450"/>
      <c r="D164" s="450"/>
      <c r="E164" s="450"/>
      <c r="F164" s="450"/>
      <c r="G164" s="450"/>
      <c r="H164" s="450"/>
      <c r="I164" s="450"/>
      <c r="J164" s="450"/>
    </row>
    <row r="165" spans="3:10" s="444" customFormat="1" ht="21.75" customHeight="1">
      <c r="C165" s="450"/>
      <c r="D165" s="450"/>
      <c r="E165" s="450"/>
      <c r="F165" s="450"/>
      <c r="G165" s="450"/>
      <c r="H165" s="450"/>
      <c r="I165" s="450"/>
      <c r="J165" s="450"/>
    </row>
    <row r="166" spans="3:10" s="444" customFormat="1" ht="21.75" customHeight="1">
      <c r="C166" s="450"/>
      <c r="D166" s="450"/>
      <c r="E166" s="450"/>
      <c r="F166" s="450"/>
      <c r="G166" s="450"/>
      <c r="H166" s="450"/>
      <c r="I166" s="450"/>
      <c r="J166" s="450"/>
    </row>
    <row r="167" spans="3:10" s="444" customFormat="1" ht="21.75" customHeight="1">
      <c r="C167" s="450"/>
      <c r="D167" s="450"/>
      <c r="E167" s="450"/>
      <c r="F167" s="450"/>
      <c r="G167" s="450"/>
      <c r="H167" s="450"/>
      <c r="I167" s="450"/>
      <c r="J167" s="450"/>
    </row>
    <row r="168" spans="3:10" s="444" customFormat="1" ht="21.75" customHeight="1">
      <c r="C168" s="450"/>
      <c r="D168" s="450"/>
      <c r="E168" s="450"/>
      <c r="F168" s="450"/>
      <c r="G168" s="450"/>
      <c r="H168" s="450"/>
      <c r="I168" s="450"/>
      <c r="J168" s="450"/>
    </row>
    <row r="169" spans="3:10" s="444" customFormat="1" ht="21.75" customHeight="1">
      <c r="C169" s="450"/>
      <c r="D169" s="450"/>
      <c r="E169" s="450"/>
      <c r="F169" s="450"/>
      <c r="G169" s="450"/>
      <c r="H169" s="450"/>
      <c r="I169" s="450"/>
      <c r="J169" s="450"/>
    </row>
    <row r="170" spans="3:10" s="444" customFormat="1" ht="21.75" customHeight="1">
      <c r="C170" s="450"/>
      <c r="D170" s="450"/>
      <c r="E170" s="450"/>
      <c r="F170" s="450"/>
      <c r="G170" s="450"/>
      <c r="H170" s="450"/>
      <c r="I170" s="450"/>
      <c r="J170" s="450"/>
    </row>
    <row r="171" spans="3:10" s="444" customFormat="1" ht="21.75" customHeight="1">
      <c r="C171" s="450"/>
      <c r="D171" s="450"/>
      <c r="E171" s="450"/>
      <c r="F171" s="450"/>
      <c r="G171" s="450"/>
      <c r="H171" s="450"/>
      <c r="I171" s="450"/>
      <c r="J171" s="450"/>
    </row>
    <row r="172" spans="3:10" s="444" customFormat="1" ht="21.75" customHeight="1">
      <c r="C172" s="450"/>
      <c r="D172" s="450"/>
      <c r="E172" s="450"/>
      <c r="F172" s="450"/>
      <c r="G172" s="450"/>
      <c r="H172" s="450"/>
      <c r="I172" s="450"/>
      <c r="J172" s="450"/>
    </row>
    <row r="173" spans="3:10" s="444" customFormat="1" ht="21.75" customHeight="1">
      <c r="C173" s="450"/>
      <c r="D173" s="450"/>
      <c r="E173" s="450"/>
      <c r="F173" s="450"/>
      <c r="G173" s="450"/>
      <c r="H173" s="450"/>
      <c r="I173" s="450"/>
      <c r="J173" s="450"/>
    </row>
    <row r="174" spans="3:10" s="444" customFormat="1" ht="21.75" customHeight="1">
      <c r="C174" s="450"/>
      <c r="D174" s="450"/>
      <c r="E174" s="450"/>
      <c r="F174" s="450"/>
      <c r="G174" s="450"/>
      <c r="H174" s="450"/>
      <c r="I174" s="450"/>
      <c r="J174" s="450"/>
    </row>
    <row r="175" spans="3:10" s="444" customFormat="1" ht="21.75" customHeight="1">
      <c r="C175" s="450"/>
      <c r="D175" s="450"/>
      <c r="E175" s="450"/>
      <c r="F175" s="450"/>
      <c r="G175" s="450"/>
      <c r="H175" s="450"/>
      <c r="I175" s="450"/>
      <c r="J175" s="450"/>
    </row>
    <row r="176" spans="3:10" s="444" customFormat="1" ht="21.75" customHeight="1">
      <c r="C176" s="450"/>
      <c r="D176" s="450"/>
      <c r="E176" s="450"/>
      <c r="F176" s="450"/>
      <c r="G176" s="450"/>
      <c r="H176" s="450"/>
      <c r="I176" s="450"/>
      <c r="J176" s="450"/>
    </row>
    <row r="177" spans="3:10" s="444" customFormat="1" ht="21.75" customHeight="1">
      <c r="C177" s="450"/>
      <c r="D177" s="450"/>
      <c r="E177" s="450"/>
      <c r="F177" s="450"/>
      <c r="G177" s="450"/>
      <c r="H177" s="450"/>
      <c r="I177" s="450"/>
      <c r="J177" s="450"/>
    </row>
    <row r="178" spans="3:10" s="444" customFormat="1" ht="21.75" customHeight="1">
      <c r="C178" s="450"/>
      <c r="D178" s="450"/>
      <c r="E178" s="450"/>
      <c r="F178" s="450"/>
      <c r="G178" s="450"/>
      <c r="H178" s="450"/>
      <c r="I178" s="450"/>
      <c r="J178" s="450"/>
    </row>
    <row r="179" spans="3:10" s="444" customFormat="1" ht="21.75" customHeight="1">
      <c r="C179" s="450"/>
      <c r="D179" s="450"/>
      <c r="E179" s="450"/>
      <c r="F179" s="450"/>
      <c r="G179" s="450"/>
      <c r="H179" s="450"/>
      <c r="I179" s="450"/>
      <c r="J179" s="450"/>
    </row>
    <row r="180" spans="3:10" s="444" customFormat="1" ht="21.75" customHeight="1">
      <c r="C180" s="450"/>
      <c r="D180" s="450"/>
      <c r="E180" s="450"/>
      <c r="F180" s="450"/>
      <c r="G180" s="450"/>
      <c r="H180" s="450"/>
      <c r="I180" s="450"/>
      <c r="J180" s="450"/>
    </row>
    <row r="181" spans="3:10" s="444" customFormat="1" ht="21.75" customHeight="1">
      <c r="C181" s="450"/>
      <c r="D181" s="450"/>
      <c r="E181" s="450"/>
      <c r="F181" s="450"/>
      <c r="G181" s="450"/>
      <c r="H181" s="450"/>
      <c r="I181" s="450"/>
      <c r="J181" s="450"/>
    </row>
    <row r="182" spans="3:10" s="444" customFormat="1" ht="21.75" customHeight="1">
      <c r="C182" s="450"/>
      <c r="D182" s="450"/>
      <c r="E182" s="450"/>
      <c r="F182" s="450"/>
      <c r="G182" s="450"/>
      <c r="H182" s="450"/>
      <c r="I182" s="450"/>
      <c r="J182" s="450"/>
    </row>
    <row r="183" spans="3:10" s="444" customFormat="1" ht="21.75" customHeight="1">
      <c r="C183" s="450"/>
      <c r="D183" s="450"/>
      <c r="E183" s="450"/>
      <c r="F183" s="450"/>
      <c r="G183" s="450"/>
      <c r="H183" s="450"/>
      <c r="I183" s="450"/>
      <c r="J183" s="450"/>
    </row>
    <row r="184" spans="3:10" s="444" customFormat="1" ht="21.75" customHeight="1">
      <c r="C184" s="450"/>
      <c r="D184" s="450"/>
      <c r="E184" s="450"/>
      <c r="F184" s="450"/>
      <c r="G184" s="450"/>
      <c r="H184" s="450"/>
      <c r="I184" s="450"/>
      <c r="J184" s="450"/>
    </row>
    <row r="185" spans="3:10" s="444" customFormat="1" ht="21.75" customHeight="1">
      <c r="C185" s="450"/>
      <c r="D185" s="450"/>
      <c r="E185" s="450"/>
      <c r="F185" s="450"/>
      <c r="G185" s="450"/>
      <c r="H185" s="450"/>
      <c r="I185" s="450"/>
      <c r="J185" s="450"/>
    </row>
    <row r="186" spans="3:10" s="444" customFormat="1" ht="21.75" customHeight="1">
      <c r="C186" s="450"/>
      <c r="D186" s="450"/>
      <c r="E186" s="450"/>
      <c r="F186" s="450"/>
      <c r="G186" s="450"/>
      <c r="H186" s="450"/>
      <c r="I186" s="450"/>
      <c r="J186" s="450"/>
    </row>
    <row r="187" spans="3:10" s="444" customFormat="1" ht="21.75" customHeight="1">
      <c r="C187" s="450"/>
      <c r="D187" s="450"/>
      <c r="E187" s="450"/>
      <c r="F187" s="450"/>
      <c r="G187" s="450"/>
      <c r="H187" s="450"/>
      <c r="I187" s="450"/>
      <c r="J187" s="450"/>
    </row>
    <row r="188" spans="3:10" s="444" customFormat="1" ht="21.75" customHeight="1">
      <c r="C188" s="450"/>
      <c r="D188" s="450"/>
      <c r="E188" s="450"/>
      <c r="F188" s="450"/>
      <c r="G188" s="450"/>
      <c r="H188" s="450"/>
      <c r="I188" s="450"/>
      <c r="J188" s="450"/>
    </row>
    <row r="189" spans="3:10" s="444" customFormat="1" ht="21.75" customHeight="1">
      <c r="C189" s="450"/>
      <c r="D189" s="450"/>
      <c r="E189" s="450"/>
      <c r="F189" s="450"/>
      <c r="G189" s="450"/>
      <c r="H189" s="450"/>
      <c r="I189" s="450"/>
      <c r="J189" s="450"/>
    </row>
    <row r="190" spans="3:10" s="444" customFormat="1" ht="21.75" customHeight="1">
      <c r="C190" s="450"/>
      <c r="D190" s="450"/>
      <c r="E190" s="450"/>
      <c r="F190" s="450"/>
      <c r="G190" s="450"/>
      <c r="H190" s="450"/>
      <c r="I190" s="450"/>
      <c r="J190" s="450"/>
    </row>
    <row r="191" spans="3:10" s="444" customFormat="1" ht="21.75" customHeight="1">
      <c r="C191" s="450"/>
      <c r="D191" s="450"/>
      <c r="E191" s="450"/>
      <c r="F191" s="450"/>
      <c r="G191" s="450"/>
      <c r="H191" s="450"/>
      <c r="I191" s="450"/>
      <c r="J191" s="450"/>
    </row>
    <row r="192" spans="3:10" s="444" customFormat="1" ht="21.75" customHeight="1">
      <c r="C192" s="450"/>
      <c r="D192" s="450"/>
      <c r="E192" s="450"/>
      <c r="F192" s="450"/>
      <c r="G192" s="450"/>
      <c r="H192" s="450"/>
      <c r="I192" s="450"/>
      <c r="J192" s="450"/>
    </row>
    <row r="193" spans="3:10" s="444" customFormat="1" ht="21.75" customHeight="1">
      <c r="C193" s="450"/>
      <c r="D193" s="450"/>
      <c r="E193" s="450"/>
      <c r="F193" s="450"/>
      <c r="G193" s="450"/>
      <c r="H193" s="450"/>
      <c r="I193" s="450"/>
      <c r="J193" s="450"/>
    </row>
    <row r="194" spans="3:10" s="444" customFormat="1" ht="21.75" customHeight="1">
      <c r="C194" s="450"/>
      <c r="D194" s="450"/>
      <c r="E194" s="450"/>
      <c r="F194" s="450"/>
      <c r="G194" s="450"/>
      <c r="H194" s="450"/>
      <c r="I194" s="450"/>
      <c r="J194" s="450"/>
    </row>
    <row r="195" spans="3:10" s="444" customFormat="1" ht="21.75" customHeight="1">
      <c r="C195" s="450"/>
      <c r="D195" s="450"/>
      <c r="E195" s="450"/>
      <c r="F195" s="450"/>
      <c r="G195" s="450"/>
      <c r="H195" s="450"/>
      <c r="I195" s="450"/>
      <c r="J195" s="450"/>
    </row>
    <row r="196" spans="3:10" s="444" customFormat="1" ht="21.75" customHeight="1">
      <c r="C196" s="450"/>
      <c r="D196" s="450"/>
      <c r="E196" s="450"/>
      <c r="F196" s="450"/>
      <c r="G196" s="450"/>
      <c r="H196" s="450"/>
      <c r="I196" s="450"/>
      <c r="J196" s="450"/>
    </row>
    <row r="197" spans="3:10" s="444" customFormat="1" ht="21.75" customHeight="1">
      <c r="C197" s="450"/>
      <c r="D197" s="450"/>
      <c r="E197" s="450"/>
      <c r="F197" s="450"/>
      <c r="G197" s="450"/>
      <c r="H197" s="450"/>
      <c r="I197" s="450"/>
      <c r="J197" s="450"/>
    </row>
    <row r="198" spans="3:10" s="444" customFormat="1" ht="21.75" customHeight="1">
      <c r="C198" s="450"/>
      <c r="D198" s="450"/>
      <c r="E198" s="450"/>
      <c r="F198" s="450"/>
      <c r="G198" s="450"/>
      <c r="H198" s="450"/>
      <c r="I198" s="450"/>
      <c r="J198" s="450"/>
    </row>
    <row r="199" spans="3:10" s="444" customFormat="1" ht="21.75" customHeight="1">
      <c r="C199" s="450"/>
      <c r="D199" s="450"/>
      <c r="E199" s="450"/>
      <c r="F199" s="450"/>
      <c r="G199" s="450"/>
      <c r="H199" s="450"/>
      <c r="I199" s="450"/>
      <c r="J199" s="450"/>
    </row>
    <row r="200" spans="3:10" s="444" customFormat="1" ht="21.75" customHeight="1">
      <c r="C200" s="450"/>
      <c r="D200" s="450"/>
      <c r="E200" s="450"/>
      <c r="F200" s="450"/>
      <c r="G200" s="450"/>
      <c r="H200" s="450"/>
      <c r="I200" s="450"/>
      <c r="J200" s="450"/>
    </row>
    <row r="201" spans="3:10" s="444" customFormat="1" ht="21.75" customHeight="1">
      <c r="C201" s="450"/>
      <c r="D201" s="450"/>
      <c r="E201" s="450"/>
      <c r="F201" s="450"/>
      <c r="G201" s="450"/>
      <c r="H201" s="450"/>
      <c r="I201" s="450"/>
      <c r="J201" s="450"/>
    </row>
    <row r="202" spans="3:10" s="444" customFormat="1" ht="21.75" customHeight="1">
      <c r="C202" s="450"/>
      <c r="D202" s="450"/>
      <c r="E202" s="450"/>
      <c r="F202" s="450"/>
      <c r="G202" s="450"/>
      <c r="H202" s="450"/>
      <c r="I202" s="450"/>
      <c r="J202" s="450"/>
    </row>
    <row r="203" spans="3:10" s="444" customFormat="1" ht="21.75" customHeight="1">
      <c r="C203" s="450"/>
      <c r="D203" s="450"/>
      <c r="E203" s="450"/>
      <c r="F203" s="450"/>
      <c r="G203" s="450"/>
      <c r="H203" s="450"/>
      <c r="I203" s="450"/>
      <c r="J203" s="450"/>
    </row>
    <row r="204" spans="3:10" s="444" customFormat="1" ht="21.75" customHeight="1">
      <c r="C204" s="450"/>
      <c r="D204" s="450"/>
      <c r="E204" s="450"/>
      <c r="F204" s="450"/>
      <c r="G204" s="450"/>
      <c r="H204" s="450"/>
      <c r="I204" s="450"/>
      <c r="J204" s="450"/>
    </row>
    <row r="205" spans="3:10" s="444" customFormat="1" ht="21.75" customHeight="1">
      <c r="C205" s="450"/>
      <c r="D205" s="450"/>
      <c r="E205" s="450"/>
      <c r="F205" s="450"/>
      <c r="G205" s="450"/>
      <c r="H205" s="450"/>
      <c r="I205" s="450"/>
      <c r="J205" s="450"/>
    </row>
    <row r="206" spans="3:10" s="444" customFormat="1" ht="21.75" customHeight="1">
      <c r="C206" s="450"/>
      <c r="D206" s="450"/>
      <c r="E206" s="450"/>
      <c r="F206" s="450"/>
      <c r="G206" s="450"/>
      <c r="H206" s="450"/>
      <c r="I206" s="450"/>
      <c r="J206" s="450"/>
    </row>
    <row r="207" spans="3:10" s="444" customFormat="1" ht="21.75" customHeight="1">
      <c r="C207" s="450"/>
      <c r="D207" s="450"/>
      <c r="E207" s="450"/>
      <c r="F207" s="450"/>
      <c r="G207" s="450"/>
      <c r="H207" s="450"/>
      <c r="I207" s="450"/>
      <c r="J207" s="450"/>
    </row>
    <row r="208" spans="3:10" s="444" customFormat="1" ht="21.75" customHeight="1">
      <c r="C208" s="450"/>
      <c r="D208" s="450"/>
      <c r="E208" s="450"/>
      <c r="F208" s="450"/>
      <c r="G208" s="450"/>
      <c r="H208" s="450"/>
      <c r="I208" s="450"/>
      <c r="J208" s="450"/>
    </row>
    <row r="209" spans="3:10" s="444" customFormat="1" ht="21.75" customHeight="1">
      <c r="C209" s="450"/>
      <c r="D209" s="450"/>
      <c r="E209" s="450"/>
      <c r="F209" s="450"/>
      <c r="G209" s="450"/>
      <c r="H209" s="450"/>
      <c r="I209" s="450"/>
      <c r="J209" s="450"/>
    </row>
    <row r="210" spans="3:10" s="444" customFormat="1" ht="21.75" customHeight="1">
      <c r="C210" s="450"/>
      <c r="D210" s="450"/>
      <c r="E210" s="450"/>
      <c r="F210" s="450"/>
      <c r="G210" s="450"/>
      <c r="H210" s="450"/>
      <c r="I210" s="450"/>
      <c r="J210" s="450"/>
    </row>
    <row r="211" spans="3:10" s="444" customFormat="1" ht="21.75" customHeight="1">
      <c r="C211" s="450"/>
      <c r="D211" s="450"/>
      <c r="E211" s="450"/>
      <c r="F211" s="450"/>
      <c r="G211" s="450"/>
      <c r="H211" s="450"/>
      <c r="I211" s="450"/>
      <c r="J211" s="450"/>
    </row>
    <row r="212" spans="3:10" s="444" customFormat="1" ht="21.75" customHeight="1">
      <c r="C212" s="450"/>
      <c r="D212" s="450"/>
      <c r="E212" s="450"/>
      <c r="F212" s="450"/>
      <c r="G212" s="450"/>
      <c r="H212" s="450"/>
      <c r="I212" s="450"/>
      <c r="J212" s="450"/>
    </row>
    <row r="213" spans="3:10" s="444" customFormat="1" ht="21.75" customHeight="1">
      <c r="C213" s="450"/>
      <c r="D213" s="450"/>
      <c r="E213" s="450"/>
      <c r="F213" s="450"/>
      <c r="G213" s="450"/>
      <c r="H213" s="450"/>
      <c r="I213" s="450"/>
      <c r="J213" s="450"/>
    </row>
    <row r="214" spans="3:10" s="444" customFormat="1" ht="21.75" customHeight="1">
      <c r="C214" s="450"/>
      <c r="D214" s="450"/>
      <c r="E214" s="450"/>
      <c r="F214" s="450"/>
      <c r="G214" s="450"/>
      <c r="H214" s="450"/>
      <c r="I214" s="450"/>
      <c r="J214" s="450"/>
    </row>
    <row r="215" spans="3:10" s="444" customFormat="1" ht="21.75" customHeight="1">
      <c r="C215" s="450"/>
      <c r="D215" s="450"/>
      <c r="E215" s="450"/>
      <c r="F215" s="450"/>
      <c r="G215" s="450"/>
      <c r="H215" s="450"/>
      <c r="I215" s="450"/>
      <c r="J215" s="450"/>
    </row>
    <row r="216" spans="3:10" s="444" customFormat="1" ht="21.75" customHeight="1">
      <c r="C216" s="450"/>
      <c r="D216" s="450"/>
      <c r="E216" s="450"/>
      <c r="F216" s="450"/>
      <c r="G216" s="450"/>
      <c r="H216" s="450"/>
      <c r="I216" s="450"/>
      <c r="J216" s="450"/>
    </row>
    <row r="217" spans="3:10" s="444" customFormat="1" ht="21.75" customHeight="1">
      <c r="C217" s="450"/>
      <c r="D217" s="450"/>
      <c r="E217" s="450"/>
      <c r="F217" s="450"/>
      <c r="G217" s="450"/>
      <c r="H217" s="450"/>
      <c r="I217" s="450"/>
      <c r="J217" s="450"/>
    </row>
    <row r="218" spans="3:10" s="444" customFormat="1" ht="21.75" customHeight="1">
      <c r="C218" s="450"/>
      <c r="D218" s="450"/>
      <c r="E218" s="450"/>
      <c r="F218" s="450"/>
      <c r="G218" s="450"/>
      <c r="H218" s="450"/>
      <c r="I218" s="450"/>
      <c r="J218" s="450"/>
    </row>
    <row r="219" spans="3:10" s="444" customFormat="1" ht="21.75" customHeight="1">
      <c r="C219" s="450"/>
      <c r="D219" s="450"/>
      <c r="E219" s="450"/>
      <c r="F219" s="450"/>
      <c r="G219" s="450"/>
      <c r="H219" s="450"/>
      <c r="I219" s="450"/>
      <c r="J219" s="450"/>
    </row>
    <row r="220" spans="3:10" s="444" customFormat="1" ht="21.75" customHeight="1">
      <c r="C220" s="450"/>
      <c r="D220" s="450"/>
      <c r="E220" s="450"/>
      <c r="F220" s="450"/>
      <c r="G220" s="450"/>
      <c r="H220" s="450"/>
      <c r="I220" s="450"/>
      <c r="J220" s="450"/>
    </row>
    <row r="221" spans="3:10" s="444" customFormat="1" ht="21.75" customHeight="1">
      <c r="C221" s="450"/>
      <c r="D221" s="450"/>
      <c r="E221" s="450"/>
      <c r="F221" s="450"/>
      <c r="G221" s="450"/>
      <c r="H221" s="450"/>
      <c r="I221" s="450"/>
      <c r="J221" s="450"/>
    </row>
    <row r="222" spans="3:10" s="444" customFormat="1" ht="21.75" customHeight="1">
      <c r="C222" s="450"/>
      <c r="D222" s="450"/>
      <c r="E222" s="450"/>
      <c r="F222" s="450"/>
      <c r="G222" s="450"/>
      <c r="H222" s="450"/>
      <c r="I222" s="450"/>
      <c r="J222" s="450"/>
    </row>
    <row r="223" spans="3:10" s="444" customFormat="1" ht="21.75" customHeight="1">
      <c r="C223" s="450"/>
      <c r="D223" s="450"/>
      <c r="E223" s="450"/>
      <c r="F223" s="450"/>
      <c r="G223" s="450"/>
      <c r="H223" s="450"/>
      <c r="I223" s="450"/>
      <c r="J223" s="450"/>
    </row>
    <row r="224" spans="3:10" s="444" customFormat="1" ht="21.75" customHeight="1">
      <c r="C224" s="450"/>
      <c r="D224" s="450"/>
      <c r="E224" s="450"/>
      <c r="F224" s="450"/>
      <c r="G224" s="450"/>
      <c r="H224" s="450"/>
      <c r="I224" s="450"/>
      <c r="J224" s="450"/>
    </row>
    <row r="225" spans="3:10" s="444" customFormat="1" ht="21.75" customHeight="1">
      <c r="C225" s="450"/>
      <c r="D225" s="450"/>
      <c r="E225" s="450"/>
      <c r="F225" s="450"/>
      <c r="G225" s="450"/>
      <c r="H225" s="450"/>
      <c r="I225" s="450"/>
      <c r="J225" s="450"/>
    </row>
    <row r="226" spans="3:10" s="444" customFormat="1" ht="21.75" customHeight="1">
      <c r="C226" s="450"/>
      <c r="D226" s="450"/>
      <c r="E226" s="450"/>
      <c r="F226" s="450"/>
      <c r="G226" s="450"/>
      <c r="H226" s="450"/>
      <c r="I226" s="450"/>
      <c r="J226" s="450"/>
    </row>
    <row r="227" spans="3:10" s="444" customFormat="1" ht="21.75" customHeight="1">
      <c r="C227" s="450"/>
      <c r="D227" s="450"/>
      <c r="E227" s="450"/>
      <c r="F227" s="450"/>
      <c r="G227" s="450"/>
      <c r="H227" s="450"/>
      <c r="I227" s="450"/>
      <c r="J227" s="450"/>
    </row>
    <row r="228" spans="3:10" s="444" customFormat="1" ht="21.75" customHeight="1">
      <c r="C228" s="450"/>
      <c r="D228" s="450"/>
      <c r="E228" s="450"/>
      <c r="F228" s="450"/>
      <c r="G228" s="450"/>
      <c r="H228" s="450"/>
      <c r="I228" s="450"/>
      <c r="J228" s="450"/>
    </row>
    <row r="229" spans="3:10" s="444" customFormat="1" ht="21.75" customHeight="1">
      <c r="C229" s="450"/>
      <c r="D229" s="450"/>
      <c r="E229" s="450"/>
      <c r="F229" s="450"/>
      <c r="G229" s="450"/>
      <c r="H229" s="450"/>
      <c r="I229" s="450"/>
      <c r="J229" s="450"/>
    </row>
    <row r="230" spans="3:10" s="444" customFormat="1" ht="21.75" customHeight="1">
      <c r="C230" s="450"/>
      <c r="D230" s="450"/>
      <c r="E230" s="450"/>
      <c r="F230" s="450"/>
      <c r="G230" s="450"/>
      <c r="H230" s="450"/>
      <c r="I230" s="450"/>
      <c r="J230" s="450"/>
    </row>
    <row r="231" spans="3:10" s="444" customFormat="1" ht="21.75" customHeight="1">
      <c r="C231" s="450"/>
      <c r="D231" s="450"/>
      <c r="E231" s="450"/>
      <c r="F231" s="450"/>
      <c r="G231" s="450"/>
      <c r="H231" s="450"/>
      <c r="I231" s="450"/>
      <c r="J231" s="450"/>
    </row>
    <row r="232" spans="3:10" s="444" customFormat="1" ht="21.75" customHeight="1">
      <c r="C232" s="450"/>
      <c r="D232" s="450"/>
      <c r="E232" s="450"/>
      <c r="F232" s="450"/>
      <c r="G232" s="450"/>
      <c r="H232" s="450"/>
      <c r="I232" s="450"/>
      <c r="J232" s="450"/>
    </row>
    <row r="233" spans="3:10" s="444" customFormat="1" ht="21.75" customHeight="1">
      <c r="C233" s="450"/>
      <c r="D233" s="450"/>
      <c r="E233" s="450"/>
      <c r="F233" s="450"/>
      <c r="G233" s="450"/>
      <c r="H233" s="450"/>
      <c r="I233" s="450"/>
      <c r="J233" s="450"/>
    </row>
    <row r="234" spans="3:10" s="444" customFormat="1" ht="21.75" customHeight="1">
      <c r="C234" s="450"/>
      <c r="D234" s="450"/>
      <c r="E234" s="450"/>
      <c r="F234" s="450"/>
      <c r="G234" s="450"/>
      <c r="H234" s="450"/>
      <c r="I234" s="450"/>
      <c r="J234" s="450"/>
    </row>
    <row r="235" spans="3:10" s="444" customFormat="1" ht="21.75" customHeight="1">
      <c r="C235" s="450"/>
      <c r="D235" s="450"/>
      <c r="E235" s="450"/>
      <c r="F235" s="450"/>
      <c r="G235" s="450"/>
      <c r="H235" s="450"/>
      <c r="I235" s="450"/>
      <c r="J235" s="450"/>
    </row>
    <row r="236" spans="3:10" s="444" customFormat="1" ht="21.75" customHeight="1">
      <c r="C236" s="450"/>
      <c r="D236" s="450"/>
      <c r="E236" s="450"/>
      <c r="F236" s="450"/>
      <c r="G236" s="450"/>
      <c r="H236" s="450"/>
      <c r="I236" s="450"/>
      <c r="J236" s="450"/>
    </row>
    <row r="237" spans="3:10" s="444" customFormat="1" ht="21.75" customHeight="1">
      <c r="C237" s="450"/>
      <c r="D237" s="450"/>
      <c r="E237" s="450"/>
      <c r="F237" s="450"/>
      <c r="G237" s="450"/>
      <c r="H237" s="450"/>
      <c r="I237" s="450"/>
      <c r="J237" s="450"/>
    </row>
    <row r="238" spans="3:10" s="444" customFormat="1" ht="21.75" customHeight="1">
      <c r="C238" s="450"/>
      <c r="D238" s="450"/>
      <c r="E238" s="450"/>
      <c r="F238" s="450"/>
      <c r="G238" s="450"/>
      <c r="H238" s="450"/>
      <c r="I238" s="450"/>
      <c r="J238" s="450"/>
    </row>
    <row r="239" spans="3:10" s="444" customFormat="1" ht="21.75" customHeight="1">
      <c r="C239" s="450"/>
      <c r="D239" s="450"/>
      <c r="E239" s="450"/>
      <c r="F239" s="450"/>
      <c r="G239" s="450"/>
      <c r="H239" s="450"/>
      <c r="I239" s="450"/>
      <c r="J239" s="450"/>
    </row>
    <row r="240" spans="3:10" s="444" customFormat="1" ht="21.75" customHeight="1">
      <c r="C240" s="450"/>
      <c r="D240" s="450"/>
      <c r="E240" s="450"/>
      <c r="F240" s="450"/>
      <c r="G240" s="450"/>
      <c r="H240" s="450"/>
      <c r="I240" s="450"/>
      <c r="J240" s="450"/>
    </row>
    <row r="241" spans="3:10" s="444" customFormat="1" ht="21.75" customHeight="1">
      <c r="C241" s="450"/>
      <c r="D241" s="450"/>
      <c r="E241" s="450"/>
      <c r="F241" s="450"/>
      <c r="G241" s="450"/>
      <c r="H241" s="450"/>
      <c r="I241" s="450"/>
      <c r="J241" s="450"/>
    </row>
    <row r="242" spans="3:10" s="444" customFormat="1" ht="21.75" customHeight="1">
      <c r="C242" s="450"/>
      <c r="D242" s="450"/>
      <c r="E242" s="450"/>
      <c r="F242" s="450"/>
      <c r="G242" s="450"/>
      <c r="H242" s="450"/>
      <c r="I242" s="450"/>
      <c r="J242" s="450"/>
    </row>
    <row r="243" spans="3:10" s="444" customFormat="1" ht="21.75" customHeight="1">
      <c r="C243" s="450"/>
      <c r="D243" s="450"/>
      <c r="E243" s="450"/>
      <c r="F243" s="450"/>
      <c r="G243" s="450"/>
      <c r="H243" s="450"/>
      <c r="I243" s="450"/>
      <c r="J243" s="450"/>
    </row>
    <row r="244" spans="3:10" s="444" customFormat="1" ht="21.75" customHeight="1">
      <c r="C244" s="450"/>
      <c r="D244" s="450"/>
      <c r="E244" s="450"/>
      <c r="F244" s="450"/>
      <c r="G244" s="450"/>
      <c r="H244" s="450"/>
      <c r="I244" s="450"/>
      <c r="J244" s="450"/>
    </row>
    <row r="245" spans="3:10" s="444" customFormat="1" ht="21.75" customHeight="1">
      <c r="C245" s="450"/>
      <c r="D245" s="450"/>
      <c r="E245" s="450"/>
      <c r="F245" s="450"/>
      <c r="G245" s="450"/>
      <c r="H245" s="450"/>
      <c r="I245" s="450"/>
      <c r="J245" s="450"/>
    </row>
    <row r="246" spans="3:10" s="444" customFormat="1" ht="21.75" customHeight="1">
      <c r="C246" s="450"/>
      <c r="D246" s="450"/>
      <c r="E246" s="450"/>
      <c r="F246" s="450"/>
      <c r="G246" s="450"/>
      <c r="H246" s="450"/>
      <c r="I246" s="450"/>
      <c r="J246" s="450"/>
    </row>
    <row r="247" spans="3:10" s="444" customFormat="1" ht="21.75" customHeight="1">
      <c r="C247" s="450"/>
      <c r="D247" s="450"/>
      <c r="E247" s="450"/>
      <c r="F247" s="450"/>
      <c r="G247" s="450"/>
      <c r="H247" s="450"/>
      <c r="I247" s="450"/>
      <c r="J247" s="450"/>
    </row>
    <row r="248" spans="3:10" s="444" customFormat="1" ht="21.75" customHeight="1">
      <c r="C248" s="450"/>
      <c r="D248" s="450"/>
      <c r="E248" s="450"/>
      <c r="F248" s="450"/>
      <c r="G248" s="450"/>
      <c r="H248" s="450"/>
      <c r="I248" s="450"/>
      <c r="J248" s="450"/>
    </row>
    <row r="249" spans="3:10" s="444" customFormat="1" ht="21.75" customHeight="1">
      <c r="C249" s="450"/>
      <c r="D249" s="450"/>
      <c r="E249" s="450"/>
      <c r="F249" s="450"/>
      <c r="G249" s="450"/>
      <c r="H249" s="450"/>
      <c r="I249" s="450"/>
      <c r="J249" s="450"/>
    </row>
    <row r="250" spans="3:10" s="444" customFormat="1" ht="21.75" customHeight="1">
      <c r="C250" s="450"/>
      <c r="D250" s="450"/>
      <c r="E250" s="450"/>
      <c r="F250" s="450"/>
      <c r="G250" s="450"/>
      <c r="H250" s="450"/>
      <c r="I250" s="450"/>
      <c r="J250" s="450"/>
    </row>
    <row r="251" spans="3:10" s="444" customFormat="1" ht="21.75" customHeight="1">
      <c r="C251" s="450"/>
      <c r="D251" s="450"/>
      <c r="E251" s="450"/>
      <c r="F251" s="450"/>
      <c r="G251" s="450"/>
      <c r="H251" s="450"/>
      <c r="I251" s="450"/>
      <c r="J251" s="450"/>
    </row>
    <row r="252" spans="3:10" s="444" customFormat="1" ht="21.75" customHeight="1">
      <c r="C252" s="450"/>
      <c r="D252" s="450"/>
      <c r="E252" s="450"/>
      <c r="F252" s="450"/>
      <c r="G252" s="450"/>
      <c r="H252" s="450"/>
      <c r="I252" s="450"/>
      <c r="J252" s="450"/>
    </row>
    <row r="253" spans="3:10" s="444" customFormat="1" ht="21.75" customHeight="1">
      <c r="C253" s="450"/>
      <c r="D253" s="450"/>
      <c r="E253" s="450"/>
      <c r="F253" s="450"/>
      <c r="G253" s="450"/>
      <c r="H253" s="450"/>
      <c r="I253" s="450"/>
      <c r="J253" s="450"/>
    </row>
    <row r="254" spans="3:10" s="444" customFormat="1" ht="21.75" customHeight="1">
      <c r="C254" s="450"/>
      <c r="D254" s="450"/>
      <c r="E254" s="450"/>
      <c r="F254" s="450"/>
      <c r="G254" s="450"/>
      <c r="H254" s="450"/>
      <c r="I254" s="450"/>
      <c r="J254" s="450"/>
    </row>
    <row r="255" spans="3:10" s="444" customFormat="1" ht="21.75" customHeight="1">
      <c r="C255" s="450"/>
      <c r="D255" s="450"/>
      <c r="E255" s="450"/>
      <c r="F255" s="450"/>
      <c r="G255" s="450"/>
      <c r="H255" s="450"/>
      <c r="I255" s="450"/>
      <c r="J255" s="450"/>
    </row>
    <row r="256" spans="3:10" s="444" customFormat="1" ht="21.75" customHeight="1">
      <c r="C256" s="450"/>
      <c r="D256" s="450"/>
      <c r="E256" s="450"/>
      <c r="F256" s="450"/>
      <c r="G256" s="450"/>
      <c r="H256" s="450"/>
      <c r="I256" s="450"/>
      <c r="J256" s="450"/>
    </row>
    <row r="257" spans="3:10" s="444" customFormat="1" ht="21.75" customHeight="1">
      <c r="C257" s="450"/>
      <c r="D257" s="450"/>
      <c r="E257" s="450"/>
      <c r="F257" s="450"/>
      <c r="G257" s="450"/>
      <c r="H257" s="450"/>
      <c r="I257" s="450"/>
      <c r="J257" s="450"/>
    </row>
    <row r="258" spans="3:10" s="444" customFormat="1" ht="21.75" customHeight="1">
      <c r="C258" s="450"/>
      <c r="D258" s="450"/>
      <c r="E258" s="450"/>
      <c r="F258" s="450"/>
      <c r="G258" s="450"/>
      <c r="H258" s="450"/>
      <c r="I258" s="450"/>
      <c r="J258" s="450"/>
    </row>
    <row r="259" spans="3:10" s="444" customFormat="1" ht="21.75" customHeight="1">
      <c r="C259" s="450"/>
      <c r="D259" s="450"/>
      <c r="E259" s="450"/>
      <c r="F259" s="450"/>
      <c r="G259" s="450"/>
      <c r="H259" s="450"/>
      <c r="I259" s="450"/>
      <c r="J259" s="450"/>
    </row>
    <row r="260" spans="3:10" s="444" customFormat="1" ht="21.75" customHeight="1">
      <c r="C260" s="450"/>
      <c r="D260" s="450"/>
      <c r="E260" s="450"/>
      <c r="F260" s="450"/>
      <c r="G260" s="450"/>
      <c r="H260" s="450"/>
      <c r="I260" s="450"/>
      <c r="J260" s="450"/>
    </row>
    <row r="261" spans="3:10" s="444" customFormat="1" ht="21.75" customHeight="1">
      <c r="C261" s="450"/>
      <c r="D261" s="450"/>
      <c r="E261" s="450"/>
      <c r="F261" s="450"/>
      <c r="G261" s="450"/>
      <c r="H261" s="450"/>
      <c r="I261" s="450"/>
      <c r="J261" s="450"/>
    </row>
    <row r="262" spans="3:10" s="444" customFormat="1" ht="21.75" customHeight="1">
      <c r="C262" s="450"/>
      <c r="D262" s="450"/>
      <c r="E262" s="450"/>
      <c r="F262" s="450"/>
      <c r="G262" s="450"/>
      <c r="H262" s="450"/>
      <c r="I262" s="450"/>
      <c r="J262" s="450"/>
    </row>
    <row r="263" spans="3:10" s="444" customFormat="1" ht="21.75" customHeight="1">
      <c r="C263" s="450"/>
      <c r="D263" s="450"/>
      <c r="E263" s="450"/>
      <c r="F263" s="450"/>
      <c r="G263" s="450"/>
      <c r="H263" s="450"/>
      <c r="I263" s="450"/>
      <c r="J263" s="450"/>
    </row>
    <row r="264" spans="3:10" s="444" customFormat="1" ht="21.75" customHeight="1">
      <c r="C264" s="450"/>
      <c r="D264" s="450"/>
      <c r="E264" s="450"/>
      <c r="F264" s="450"/>
      <c r="G264" s="450"/>
      <c r="H264" s="450"/>
      <c r="I264" s="450"/>
      <c r="J264" s="450"/>
    </row>
    <row r="265" spans="3:10" s="444" customFormat="1" ht="21.75" customHeight="1">
      <c r="C265" s="450"/>
      <c r="D265" s="450"/>
      <c r="E265" s="450"/>
      <c r="F265" s="450"/>
      <c r="G265" s="450"/>
      <c r="H265" s="450"/>
      <c r="I265" s="450"/>
      <c r="J265" s="450"/>
    </row>
    <row r="266" spans="3:10" s="444" customFormat="1" ht="21.75" customHeight="1">
      <c r="C266" s="450"/>
      <c r="D266" s="450"/>
      <c r="E266" s="450"/>
      <c r="F266" s="450"/>
      <c r="G266" s="450"/>
      <c r="H266" s="450"/>
      <c r="I266" s="450"/>
      <c r="J266" s="450"/>
    </row>
    <row r="267" spans="3:10" s="444" customFormat="1" ht="21.75" customHeight="1">
      <c r="C267" s="450"/>
      <c r="D267" s="450"/>
      <c r="E267" s="450"/>
      <c r="F267" s="450"/>
      <c r="G267" s="450"/>
      <c r="H267" s="450"/>
      <c r="I267" s="450"/>
      <c r="J267" s="450"/>
    </row>
    <row r="268" spans="3:10" s="444" customFormat="1" ht="21.75" customHeight="1">
      <c r="C268" s="450"/>
      <c r="D268" s="450"/>
      <c r="E268" s="450"/>
      <c r="F268" s="450"/>
      <c r="G268" s="450"/>
      <c r="H268" s="450"/>
      <c r="I268" s="450"/>
      <c r="J268" s="450"/>
    </row>
    <row r="269" spans="3:10" s="444" customFormat="1" ht="21.75" customHeight="1">
      <c r="C269" s="450"/>
      <c r="D269" s="450"/>
      <c r="E269" s="450"/>
      <c r="F269" s="450"/>
      <c r="G269" s="450"/>
      <c r="H269" s="450"/>
      <c r="I269" s="450"/>
      <c r="J269" s="450"/>
    </row>
    <row r="270" spans="3:10" s="444" customFormat="1" ht="21.75" customHeight="1">
      <c r="C270" s="450"/>
      <c r="D270" s="450"/>
      <c r="E270" s="450"/>
      <c r="F270" s="450"/>
      <c r="G270" s="450"/>
      <c r="H270" s="450"/>
      <c r="I270" s="450"/>
      <c r="J270" s="450"/>
    </row>
    <row r="271" spans="3:10" s="444" customFormat="1" ht="21.75" customHeight="1">
      <c r="C271" s="450"/>
      <c r="D271" s="450"/>
      <c r="E271" s="450"/>
      <c r="F271" s="450"/>
      <c r="G271" s="450"/>
      <c r="H271" s="450"/>
      <c r="I271" s="450"/>
      <c r="J271" s="450"/>
    </row>
    <row r="272" spans="3:10" s="444" customFormat="1" ht="21.75" customHeight="1">
      <c r="C272" s="450"/>
      <c r="D272" s="450"/>
      <c r="E272" s="450"/>
      <c r="F272" s="450"/>
      <c r="G272" s="450"/>
      <c r="H272" s="450"/>
      <c r="I272" s="450"/>
      <c r="J272" s="450"/>
    </row>
    <row r="273" spans="3:10" s="444" customFormat="1" ht="21.75" customHeight="1">
      <c r="C273" s="450"/>
      <c r="D273" s="450"/>
      <c r="E273" s="450"/>
      <c r="F273" s="450"/>
      <c r="G273" s="450"/>
      <c r="H273" s="450"/>
      <c r="I273" s="450"/>
      <c r="J273" s="450"/>
    </row>
    <row r="274" spans="3:10" s="444" customFormat="1" ht="21.75" customHeight="1">
      <c r="C274" s="450"/>
      <c r="D274" s="450"/>
      <c r="E274" s="450"/>
      <c r="F274" s="450"/>
      <c r="G274" s="450"/>
      <c r="H274" s="450"/>
      <c r="I274" s="450"/>
      <c r="J274" s="450"/>
    </row>
    <row r="275" spans="3:10" s="444" customFormat="1" ht="21.75" customHeight="1">
      <c r="C275" s="450"/>
      <c r="D275" s="450"/>
      <c r="E275" s="450"/>
      <c r="F275" s="450"/>
      <c r="G275" s="450"/>
      <c r="H275" s="450"/>
      <c r="I275" s="450"/>
      <c r="J275" s="450"/>
    </row>
    <row r="276" spans="3:10" s="444" customFormat="1" ht="21.75" customHeight="1">
      <c r="C276" s="450"/>
      <c r="D276" s="450"/>
      <c r="E276" s="450"/>
      <c r="F276" s="450"/>
      <c r="G276" s="450"/>
      <c r="H276" s="450"/>
      <c r="I276" s="450"/>
      <c r="J276" s="450"/>
    </row>
    <row r="277" spans="3:10" s="444" customFormat="1" ht="21.75" customHeight="1">
      <c r="C277" s="450"/>
      <c r="D277" s="450"/>
      <c r="E277" s="450"/>
      <c r="F277" s="450"/>
      <c r="G277" s="450"/>
      <c r="H277" s="450"/>
      <c r="I277" s="450"/>
      <c r="J277" s="450"/>
    </row>
    <row r="278" spans="3:10" s="444" customFormat="1" ht="21.75" customHeight="1">
      <c r="C278" s="450"/>
      <c r="D278" s="450"/>
      <c r="E278" s="450"/>
      <c r="F278" s="450"/>
      <c r="G278" s="450"/>
      <c r="H278" s="450"/>
      <c r="I278" s="450"/>
      <c r="J278" s="450"/>
    </row>
    <row r="279" spans="3:10" s="444" customFormat="1" ht="21.75" customHeight="1">
      <c r="C279" s="450"/>
      <c r="D279" s="450"/>
      <c r="E279" s="450"/>
      <c r="F279" s="450"/>
      <c r="G279" s="450"/>
      <c r="H279" s="450"/>
      <c r="I279" s="450"/>
      <c r="J279" s="450"/>
    </row>
    <row r="280" spans="3:10" s="444" customFormat="1" ht="21.75" customHeight="1">
      <c r="C280" s="450"/>
      <c r="D280" s="450"/>
      <c r="E280" s="450"/>
      <c r="F280" s="450"/>
      <c r="G280" s="450"/>
      <c r="H280" s="450"/>
      <c r="I280" s="450"/>
      <c r="J280" s="450"/>
    </row>
    <row r="281" spans="3:10" s="444" customFormat="1" ht="21.75" customHeight="1">
      <c r="C281" s="450"/>
      <c r="D281" s="450"/>
      <c r="E281" s="450"/>
      <c r="F281" s="450"/>
      <c r="G281" s="450"/>
      <c r="H281" s="450"/>
      <c r="I281" s="450"/>
      <c r="J281" s="450"/>
    </row>
    <row r="282" spans="3:10" s="444" customFormat="1" ht="21.75" customHeight="1">
      <c r="C282" s="450"/>
      <c r="D282" s="450"/>
      <c r="E282" s="450"/>
      <c r="F282" s="450"/>
      <c r="G282" s="450"/>
      <c r="H282" s="450"/>
      <c r="I282" s="450"/>
      <c r="J282" s="450"/>
    </row>
    <row r="283" spans="3:10" s="444" customFormat="1" ht="21.75" customHeight="1">
      <c r="C283" s="450"/>
      <c r="D283" s="450"/>
      <c r="E283" s="450"/>
      <c r="F283" s="450"/>
      <c r="G283" s="450"/>
      <c r="H283" s="450"/>
      <c r="I283" s="450"/>
      <c r="J283" s="450"/>
    </row>
    <row r="284" spans="3:10" s="444" customFormat="1" ht="21.75" customHeight="1">
      <c r="C284" s="450"/>
      <c r="D284" s="450"/>
      <c r="E284" s="450"/>
      <c r="F284" s="450"/>
      <c r="G284" s="450"/>
      <c r="H284" s="450"/>
      <c r="I284" s="450"/>
      <c r="J284" s="450"/>
    </row>
    <row r="285" spans="3:10" s="444" customFormat="1" ht="21.75" customHeight="1">
      <c r="C285" s="450"/>
      <c r="D285" s="450"/>
      <c r="E285" s="450"/>
      <c r="F285" s="450"/>
      <c r="G285" s="450"/>
      <c r="H285" s="450"/>
      <c r="I285" s="450"/>
      <c r="J285" s="450"/>
    </row>
    <row r="286" spans="3:10" s="444" customFormat="1" ht="21.75" customHeight="1">
      <c r="C286" s="450"/>
      <c r="D286" s="450"/>
      <c r="E286" s="450"/>
      <c r="F286" s="450"/>
      <c r="G286" s="450"/>
      <c r="H286" s="450"/>
      <c r="I286" s="450"/>
      <c r="J286" s="450"/>
    </row>
    <row r="287" spans="3:10" s="444" customFormat="1" ht="21.75" customHeight="1">
      <c r="C287" s="450"/>
      <c r="D287" s="450"/>
      <c r="E287" s="450"/>
      <c r="F287" s="450"/>
      <c r="G287" s="450"/>
      <c r="H287" s="450"/>
      <c r="I287" s="450"/>
      <c r="J287" s="450"/>
    </row>
    <row r="288" spans="3:10" s="444" customFormat="1" ht="21.75" customHeight="1">
      <c r="C288" s="450"/>
      <c r="D288" s="450"/>
      <c r="E288" s="450"/>
      <c r="F288" s="450"/>
      <c r="G288" s="450"/>
      <c r="H288" s="450"/>
      <c r="I288" s="450"/>
      <c r="J288" s="450"/>
    </row>
    <row r="289" spans="3:10" s="444" customFormat="1" ht="21.75" customHeight="1">
      <c r="C289" s="450"/>
      <c r="D289" s="450"/>
      <c r="E289" s="450"/>
      <c r="F289" s="450"/>
      <c r="G289" s="450"/>
      <c r="H289" s="450"/>
      <c r="I289" s="450"/>
      <c r="J289" s="450"/>
    </row>
    <row r="290" spans="3:10" s="444" customFormat="1" ht="21.75" customHeight="1">
      <c r="C290" s="450"/>
      <c r="D290" s="450"/>
      <c r="E290" s="450"/>
      <c r="F290" s="450"/>
      <c r="G290" s="450"/>
      <c r="H290" s="450"/>
      <c r="I290" s="450"/>
      <c r="J290" s="450"/>
    </row>
    <row r="291" spans="3:10" s="444" customFormat="1" ht="21.75" customHeight="1">
      <c r="C291" s="450"/>
      <c r="D291" s="450"/>
      <c r="E291" s="450"/>
      <c r="F291" s="450"/>
      <c r="G291" s="450"/>
      <c r="H291" s="450"/>
      <c r="I291" s="450"/>
      <c r="J291" s="450"/>
    </row>
    <row r="292" spans="3:10" s="444" customFormat="1" ht="21.75" customHeight="1">
      <c r="C292" s="450"/>
      <c r="D292" s="450"/>
      <c r="E292" s="450"/>
      <c r="F292" s="450"/>
      <c r="G292" s="450"/>
      <c r="H292" s="450"/>
      <c r="I292" s="450"/>
      <c r="J292" s="450"/>
    </row>
    <row r="293" spans="3:10" s="444" customFormat="1" ht="21.75" customHeight="1">
      <c r="C293" s="450"/>
      <c r="D293" s="450"/>
      <c r="E293" s="450"/>
      <c r="F293" s="450"/>
      <c r="G293" s="450"/>
      <c r="H293" s="450"/>
      <c r="I293" s="450"/>
      <c r="J293" s="450"/>
    </row>
    <row r="294" spans="3:10" s="444" customFormat="1" ht="21.75" customHeight="1">
      <c r="C294" s="450"/>
      <c r="D294" s="450"/>
      <c r="E294" s="450"/>
      <c r="F294" s="450"/>
      <c r="G294" s="450"/>
      <c r="H294" s="450"/>
      <c r="I294" s="450"/>
      <c r="J294" s="450"/>
    </row>
    <row r="295" spans="3:10" s="444" customFormat="1" ht="21.75" customHeight="1">
      <c r="C295" s="450"/>
      <c r="D295" s="450"/>
      <c r="E295" s="450"/>
      <c r="F295" s="450"/>
      <c r="G295" s="450"/>
      <c r="H295" s="450"/>
      <c r="I295" s="450"/>
      <c r="J295" s="450"/>
    </row>
    <row r="296" spans="3:10" s="444" customFormat="1" ht="21.75" customHeight="1">
      <c r="C296" s="450"/>
      <c r="D296" s="450"/>
      <c r="E296" s="450"/>
      <c r="F296" s="450"/>
      <c r="G296" s="450"/>
      <c r="H296" s="450"/>
      <c r="I296" s="450"/>
      <c r="J296" s="450"/>
    </row>
    <row r="297" spans="3:10" s="444" customFormat="1" ht="21.75" customHeight="1">
      <c r="C297" s="450"/>
      <c r="D297" s="450"/>
      <c r="E297" s="450"/>
      <c r="F297" s="450"/>
      <c r="G297" s="450"/>
      <c r="H297" s="450"/>
      <c r="I297" s="450"/>
      <c r="J297" s="450"/>
    </row>
    <row r="298" spans="3:10" s="444" customFormat="1" ht="21.75" customHeight="1">
      <c r="C298" s="450"/>
      <c r="D298" s="450"/>
      <c r="E298" s="450"/>
      <c r="F298" s="450"/>
      <c r="G298" s="450"/>
      <c r="H298" s="450"/>
      <c r="I298" s="450"/>
      <c r="J298" s="450"/>
    </row>
    <row r="299" spans="3:10" s="444" customFormat="1" ht="21.75" customHeight="1">
      <c r="C299" s="450"/>
      <c r="D299" s="450"/>
      <c r="E299" s="450"/>
      <c r="F299" s="450"/>
      <c r="G299" s="450"/>
      <c r="H299" s="450"/>
      <c r="I299" s="450"/>
      <c r="J299" s="450"/>
    </row>
    <row r="300" spans="3:10" s="444" customFormat="1" ht="21.75" customHeight="1">
      <c r="C300" s="450"/>
      <c r="D300" s="450"/>
      <c r="E300" s="450"/>
      <c r="F300" s="450"/>
      <c r="G300" s="450"/>
      <c r="H300" s="450"/>
      <c r="I300" s="450"/>
      <c r="J300" s="450"/>
    </row>
    <row r="301" spans="3:10" s="444" customFormat="1" ht="21.75" customHeight="1">
      <c r="C301" s="450"/>
      <c r="D301" s="450"/>
      <c r="E301" s="450"/>
      <c r="F301" s="450"/>
      <c r="G301" s="450"/>
      <c r="H301" s="450"/>
      <c r="I301" s="450"/>
      <c r="J301" s="450"/>
    </row>
    <row r="302" spans="3:10" s="444" customFormat="1" ht="21.75" customHeight="1">
      <c r="C302" s="450"/>
      <c r="D302" s="450"/>
      <c r="E302" s="450"/>
      <c r="F302" s="450"/>
      <c r="G302" s="450"/>
      <c r="H302" s="450"/>
      <c r="I302" s="450"/>
      <c r="J302" s="450"/>
    </row>
    <row r="303" spans="3:10" s="444" customFormat="1" ht="21.75" customHeight="1">
      <c r="C303" s="450"/>
      <c r="D303" s="450"/>
      <c r="E303" s="450"/>
      <c r="F303" s="450"/>
      <c r="G303" s="450"/>
      <c r="H303" s="450"/>
      <c r="I303" s="450"/>
      <c r="J303" s="450"/>
    </row>
    <row r="304" spans="3:10" s="444" customFormat="1" ht="21.75" customHeight="1">
      <c r="C304" s="450"/>
      <c r="D304" s="450"/>
      <c r="E304" s="450"/>
      <c r="F304" s="450"/>
      <c r="G304" s="450"/>
      <c r="H304" s="450"/>
      <c r="I304" s="450"/>
      <c r="J304" s="450"/>
    </row>
    <row r="305" spans="3:10" s="444" customFormat="1" ht="21.75" customHeight="1">
      <c r="C305" s="450"/>
      <c r="D305" s="450"/>
      <c r="E305" s="450"/>
      <c r="F305" s="450"/>
      <c r="G305" s="450"/>
      <c r="H305" s="450"/>
      <c r="I305" s="450"/>
      <c r="J305" s="450"/>
    </row>
    <row r="306" spans="3:10" s="444" customFormat="1" ht="21.75" customHeight="1">
      <c r="C306" s="450"/>
      <c r="D306" s="450"/>
      <c r="E306" s="450"/>
      <c r="F306" s="450"/>
      <c r="G306" s="450"/>
      <c r="H306" s="450"/>
      <c r="I306" s="450"/>
      <c r="J306" s="450"/>
    </row>
    <row r="307" spans="3:10" s="444" customFormat="1" ht="21.75" customHeight="1">
      <c r="C307" s="450"/>
      <c r="D307" s="450"/>
      <c r="E307" s="450"/>
      <c r="F307" s="450"/>
      <c r="G307" s="450"/>
      <c r="H307" s="450"/>
      <c r="I307" s="450"/>
      <c r="J307" s="450"/>
    </row>
    <row r="308" spans="3:10" s="444" customFormat="1" ht="21.75" customHeight="1">
      <c r="C308" s="450"/>
      <c r="D308" s="450"/>
      <c r="E308" s="450"/>
      <c r="F308" s="450"/>
      <c r="G308" s="450"/>
      <c r="H308" s="450"/>
      <c r="I308" s="450"/>
      <c r="J308" s="450"/>
    </row>
    <row r="309" spans="3:10" s="444" customFormat="1" ht="21.75" customHeight="1">
      <c r="C309" s="450"/>
      <c r="D309" s="450"/>
      <c r="E309" s="450"/>
      <c r="F309" s="450"/>
      <c r="G309" s="450"/>
      <c r="H309" s="450"/>
      <c r="I309" s="450"/>
      <c r="J309" s="450"/>
    </row>
    <row r="310" spans="3:10" s="444" customFormat="1" ht="21.75" customHeight="1">
      <c r="C310" s="450"/>
      <c r="D310" s="450"/>
      <c r="E310" s="450"/>
      <c r="F310" s="450"/>
      <c r="G310" s="450"/>
      <c r="H310" s="450"/>
      <c r="I310" s="450"/>
      <c r="J310" s="450"/>
    </row>
    <row r="311" spans="3:10" s="444" customFormat="1" ht="21.75" customHeight="1">
      <c r="C311" s="450"/>
      <c r="D311" s="450"/>
      <c r="E311" s="450"/>
      <c r="F311" s="450"/>
      <c r="G311" s="450"/>
      <c r="H311" s="450"/>
      <c r="I311" s="450"/>
      <c r="J311" s="450"/>
    </row>
    <row r="312" spans="3:10" s="444" customFormat="1" ht="21.75" customHeight="1">
      <c r="C312" s="450"/>
      <c r="D312" s="450"/>
      <c r="E312" s="450"/>
      <c r="F312" s="450"/>
      <c r="G312" s="450"/>
      <c r="H312" s="450"/>
      <c r="I312" s="450"/>
      <c r="J312" s="450"/>
    </row>
    <row r="313" spans="3:10" s="444" customFormat="1" ht="21.75" customHeight="1">
      <c r="C313" s="450"/>
      <c r="D313" s="450"/>
      <c r="E313" s="450"/>
      <c r="F313" s="450"/>
      <c r="G313" s="450"/>
      <c r="H313" s="450"/>
      <c r="I313" s="450"/>
      <c r="J313" s="450"/>
    </row>
    <row r="314" spans="3:10" s="444" customFormat="1" ht="21.75" customHeight="1">
      <c r="C314" s="450"/>
      <c r="D314" s="450"/>
      <c r="E314" s="450"/>
      <c r="F314" s="450"/>
      <c r="G314" s="450"/>
      <c r="H314" s="450"/>
      <c r="I314" s="450"/>
      <c r="J314" s="450"/>
    </row>
    <row r="315" spans="3:10" s="444" customFormat="1" ht="21.75" customHeight="1">
      <c r="C315" s="450"/>
      <c r="D315" s="450"/>
      <c r="E315" s="450"/>
      <c r="F315" s="450"/>
      <c r="G315" s="450"/>
      <c r="H315" s="450"/>
      <c r="I315" s="450"/>
      <c r="J315" s="450"/>
    </row>
    <row r="316" spans="3:10" s="444" customFormat="1" ht="21.75" customHeight="1">
      <c r="C316" s="450"/>
      <c r="D316" s="450"/>
      <c r="E316" s="450"/>
      <c r="F316" s="450"/>
      <c r="G316" s="450"/>
      <c r="H316" s="450"/>
      <c r="I316" s="450"/>
      <c r="J316" s="450"/>
    </row>
    <row r="317" spans="3:10" s="444" customFormat="1" ht="21.75" customHeight="1">
      <c r="C317" s="450"/>
      <c r="D317" s="450"/>
      <c r="E317" s="450"/>
      <c r="F317" s="450"/>
      <c r="G317" s="450"/>
      <c r="H317" s="450"/>
      <c r="I317" s="450"/>
      <c r="J317" s="450"/>
    </row>
    <row r="318" spans="3:10" s="444" customFormat="1" ht="21.75" customHeight="1">
      <c r="C318" s="450"/>
      <c r="D318" s="450"/>
      <c r="E318" s="450"/>
      <c r="F318" s="450"/>
      <c r="G318" s="450"/>
      <c r="H318" s="450"/>
      <c r="I318" s="450"/>
      <c r="J318" s="450"/>
    </row>
    <row r="319" spans="3:10" s="444" customFormat="1" ht="21.75" customHeight="1">
      <c r="C319" s="450"/>
      <c r="D319" s="450"/>
      <c r="E319" s="450"/>
      <c r="F319" s="450"/>
      <c r="G319" s="450"/>
      <c r="H319" s="450"/>
      <c r="I319" s="450"/>
      <c r="J319" s="450"/>
    </row>
    <row r="320" spans="3:10" s="444" customFormat="1" ht="21.75" customHeight="1">
      <c r="C320" s="450"/>
      <c r="D320" s="450"/>
      <c r="E320" s="450"/>
      <c r="F320" s="450"/>
      <c r="G320" s="450"/>
      <c r="H320" s="450"/>
      <c r="I320" s="450"/>
      <c r="J320" s="450"/>
    </row>
    <row r="321" spans="3:10" s="444" customFormat="1" ht="21.75" customHeight="1">
      <c r="C321" s="450"/>
      <c r="D321" s="450"/>
      <c r="E321" s="450"/>
      <c r="F321" s="450"/>
      <c r="G321" s="450"/>
      <c r="H321" s="450"/>
      <c r="I321" s="450"/>
      <c r="J321" s="450"/>
    </row>
    <row r="322" spans="3:10" s="444" customFormat="1" ht="21.75" customHeight="1">
      <c r="C322" s="450"/>
      <c r="D322" s="450"/>
      <c r="E322" s="450"/>
      <c r="F322" s="450"/>
      <c r="G322" s="450"/>
      <c r="H322" s="450"/>
      <c r="I322" s="450"/>
      <c r="J322" s="450"/>
    </row>
    <row r="323" spans="3:10" s="444" customFormat="1" ht="21.75" customHeight="1">
      <c r="C323" s="450"/>
      <c r="D323" s="450"/>
      <c r="E323" s="450"/>
      <c r="F323" s="450"/>
      <c r="G323" s="450"/>
      <c r="H323" s="450"/>
      <c r="I323" s="450"/>
      <c r="J323" s="450"/>
    </row>
    <row r="324" spans="3:10" s="444" customFormat="1" ht="21.75" customHeight="1">
      <c r="C324" s="450"/>
      <c r="D324" s="450"/>
      <c r="E324" s="450"/>
      <c r="F324" s="450"/>
      <c r="G324" s="450"/>
      <c r="H324" s="450"/>
      <c r="I324" s="450"/>
      <c r="J324" s="450"/>
    </row>
    <row r="325" spans="3:10" s="444" customFormat="1" ht="21.75" customHeight="1">
      <c r="C325" s="450"/>
      <c r="D325" s="450"/>
      <c r="E325" s="450"/>
      <c r="F325" s="450"/>
      <c r="G325" s="450"/>
      <c r="H325" s="450"/>
      <c r="I325" s="450"/>
      <c r="J325" s="450"/>
    </row>
    <row r="326" spans="3:10" s="444" customFormat="1" ht="21.75" customHeight="1">
      <c r="C326" s="450"/>
      <c r="D326" s="450"/>
      <c r="E326" s="450"/>
      <c r="F326" s="450"/>
      <c r="G326" s="450"/>
      <c r="H326" s="450"/>
      <c r="I326" s="450"/>
      <c r="J326" s="450"/>
    </row>
    <row r="327" spans="3:10" s="444" customFormat="1" ht="21.75" customHeight="1">
      <c r="C327" s="450"/>
      <c r="D327" s="450"/>
      <c r="E327" s="450"/>
      <c r="F327" s="450"/>
      <c r="G327" s="450"/>
      <c r="H327" s="450"/>
      <c r="I327" s="450"/>
      <c r="J327" s="450"/>
    </row>
    <row r="328" spans="3:10" s="444" customFormat="1" ht="21.75" customHeight="1">
      <c r="C328" s="450"/>
      <c r="D328" s="450"/>
      <c r="E328" s="450"/>
      <c r="F328" s="450"/>
      <c r="G328" s="450"/>
      <c r="H328" s="450"/>
      <c r="I328" s="450"/>
      <c r="J328" s="450"/>
    </row>
    <row r="329" spans="3:10" s="444" customFormat="1" ht="21.75" customHeight="1">
      <c r="C329" s="450"/>
      <c r="D329" s="450"/>
      <c r="E329" s="450"/>
      <c r="F329" s="450"/>
      <c r="G329" s="450"/>
      <c r="H329" s="450"/>
      <c r="I329" s="450"/>
      <c r="J329" s="450"/>
    </row>
    <row r="330" spans="3:10" s="444" customFormat="1" ht="21.75" customHeight="1">
      <c r="C330" s="450"/>
      <c r="D330" s="450"/>
      <c r="E330" s="450"/>
      <c r="F330" s="450"/>
      <c r="G330" s="450"/>
      <c r="H330" s="450"/>
      <c r="I330" s="450"/>
      <c r="J330" s="450"/>
    </row>
    <row r="331" spans="3:10" s="444" customFormat="1" ht="21.75" customHeight="1">
      <c r="C331" s="450"/>
      <c r="D331" s="450"/>
      <c r="E331" s="450"/>
      <c r="F331" s="450"/>
      <c r="G331" s="450"/>
      <c r="H331" s="450"/>
      <c r="I331" s="450"/>
      <c r="J331" s="450"/>
    </row>
    <row r="332" spans="3:10" s="444" customFormat="1" ht="21.75" customHeight="1">
      <c r="C332" s="450"/>
      <c r="D332" s="450"/>
      <c r="E332" s="450"/>
      <c r="F332" s="450"/>
      <c r="G332" s="450"/>
      <c r="H332" s="450"/>
      <c r="I332" s="450"/>
      <c r="J332" s="450"/>
    </row>
    <row r="333" spans="3:10" s="444" customFormat="1" ht="21.75" customHeight="1">
      <c r="C333" s="450"/>
      <c r="D333" s="450"/>
      <c r="E333" s="450"/>
      <c r="F333" s="450"/>
      <c r="G333" s="450"/>
      <c r="H333" s="450"/>
      <c r="I333" s="450"/>
      <c r="J333" s="450"/>
    </row>
    <row r="334" spans="3:10" s="444" customFormat="1" ht="21.75" customHeight="1">
      <c r="C334" s="450"/>
      <c r="D334" s="450"/>
      <c r="E334" s="450"/>
      <c r="F334" s="450"/>
      <c r="G334" s="450"/>
      <c r="H334" s="450"/>
      <c r="I334" s="450"/>
      <c r="J334" s="450"/>
    </row>
    <row r="335" spans="3:10" s="444" customFormat="1" ht="21.75" customHeight="1">
      <c r="C335" s="450"/>
      <c r="D335" s="450"/>
      <c r="E335" s="450"/>
      <c r="F335" s="450"/>
      <c r="G335" s="450"/>
      <c r="H335" s="450"/>
      <c r="I335" s="450"/>
      <c r="J335" s="450"/>
    </row>
    <row r="336" spans="3:10" s="444" customFormat="1" ht="21.75" customHeight="1">
      <c r="C336" s="450"/>
      <c r="D336" s="450"/>
      <c r="E336" s="450"/>
      <c r="F336" s="450"/>
      <c r="G336" s="450"/>
      <c r="H336" s="450"/>
      <c r="I336" s="450"/>
      <c r="J336" s="450"/>
    </row>
    <row r="337" spans="3:10" s="444" customFormat="1" ht="21.75" customHeight="1">
      <c r="C337" s="450"/>
      <c r="D337" s="450"/>
      <c r="E337" s="450"/>
      <c r="F337" s="450"/>
      <c r="G337" s="450"/>
      <c r="H337" s="450"/>
      <c r="I337" s="450"/>
      <c r="J337" s="450"/>
    </row>
    <row r="338" spans="3:10" s="444" customFormat="1" ht="21.75" customHeight="1">
      <c r="C338" s="450"/>
      <c r="D338" s="450"/>
      <c r="E338" s="450"/>
      <c r="F338" s="450"/>
      <c r="G338" s="450"/>
      <c r="H338" s="450"/>
      <c r="I338" s="450"/>
      <c r="J338" s="450"/>
    </row>
    <row r="339" spans="3:10" s="444" customFormat="1" ht="21.75" customHeight="1">
      <c r="C339" s="450"/>
      <c r="D339" s="450"/>
      <c r="E339" s="450"/>
      <c r="F339" s="450"/>
      <c r="G339" s="450"/>
      <c r="H339" s="450"/>
      <c r="I339" s="450"/>
      <c r="J339" s="450"/>
    </row>
    <row r="340" spans="3:10" s="444" customFormat="1" ht="21.75" customHeight="1">
      <c r="C340" s="450"/>
      <c r="D340" s="450"/>
      <c r="E340" s="450"/>
      <c r="F340" s="450"/>
      <c r="G340" s="450"/>
      <c r="H340" s="450"/>
      <c r="I340" s="450"/>
      <c r="J340" s="450"/>
    </row>
    <row r="341" spans="3:10" s="444" customFormat="1" ht="21.75" customHeight="1">
      <c r="C341" s="450"/>
      <c r="D341" s="450"/>
      <c r="E341" s="450"/>
      <c r="F341" s="450"/>
      <c r="G341" s="450"/>
      <c r="H341" s="450"/>
      <c r="I341" s="450"/>
      <c r="J341" s="450"/>
    </row>
    <row r="342" spans="3:10" s="444" customFormat="1" ht="21.75" customHeight="1">
      <c r="C342" s="450"/>
      <c r="D342" s="450"/>
      <c r="E342" s="450"/>
      <c r="F342" s="450"/>
      <c r="G342" s="450"/>
      <c r="H342" s="450"/>
      <c r="I342" s="450"/>
      <c r="J342" s="450"/>
    </row>
    <row r="343" spans="3:10" s="444" customFormat="1" ht="21.75" customHeight="1">
      <c r="C343" s="450"/>
      <c r="D343" s="450"/>
      <c r="E343" s="450"/>
      <c r="F343" s="450"/>
      <c r="G343" s="450"/>
      <c r="H343" s="450"/>
      <c r="I343" s="450"/>
      <c r="J343" s="450"/>
    </row>
    <row r="344" spans="3:10" s="444" customFormat="1" ht="21.75" customHeight="1">
      <c r="C344" s="450"/>
      <c r="D344" s="450"/>
      <c r="E344" s="450"/>
      <c r="F344" s="450"/>
      <c r="G344" s="450"/>
      <c r="H344" s="450"/>
      <c r="I344" s="450"/>
      <c r="J344" s="450"/>
    </row>
    <row r="345" spans="3:10" s="444" customFormat="1" ht="21.75" customHeight="1">
      <c r="C345" s="450"/>
      <c r="D345" s="450"/>
      <c r="E345" s="450"/>
      <c r="F345" s="450"/>
      <c r="G345" s="450"/>
      <c r="H345" s="450"/>
      <c r="I345" s="450"/>
      <c r="J345" s="450"/>
    </row>
    <row r="346" spans="3:10" s="444" customFormat="1" ht="21.75" customHeight="1">
      <c r="C346" s="450"/>
      <c r="D346" s="450"/>
      <c r="E346" s="450"/>
      <c r="F346" s="450"/>
      <c r="G346" s="450"/>
      <c r="H346" s="450"/>
      <c r="I346" s="450"/>
      <c r="J346" s="450"/>
    </row>
    <row r="347" spans="3:10" s="444" customFormat="1" ht="21.75" customHeight="1">
      <c r="C347" s="450"/>
      <c r="D347" s="450"/>
      <c r="E347" s="450"/>
      <c r="F347" s="450"/>
      <c r="G347" s="450"/>
      <c r="H347" s="450"/>
      <c r="I347" s="450"/>
      <c r="J347" s="450"/>
    </row>
    <row r="348" spans="3:10" s="444" customFormat="1" ht="21.75" customHeight="1">
      <c r="C348" s="450"/>
      <c r="D348" s="450"/>
      <c r="E348" s="450"/>
      <c r="F348" s="450"/>
      <c r="G348" s="450"/>
      <c r="H348" s="450"/>
      <c r="I348" s="450"/>
      <c r="J348" s="450"/>
    </row>
    <row r="349" spans="3:10" s="444" customFormat="1" ht="21.75" customHeight="1">
      <c r="C349" s="450"/>
      <c r="D349" s="450"/>
      <c r="E349" s="450"/>
      <c r="F349" s="450"/>
      <c r="G349" s="450"/>
      <c r="H349" s="450"/>
      <c r="I349" s="450"/>
      <c r="J349" s="450"/>
    </row>
    <row r="350" spans="3:10" s="444" customFormat="1" ht="21.75" customHeight="1">
      <c r="C350" s="450"/>
      <c r="D350" s="450"/>
      <c r="E350" s="450"/>
      <c r="F350" s="450"/>
      <c r="G350" s="450"/>
      <c r="H350" s="450"/>
      <c r="I350" s="450"/>
      <c r="J350" s="450"/>
    </row>
    <row r="351" spans="3:10" s="444" customFormat="1" ht="21.75" customHeight="1">
      <c r="C351" s="450"/>
      <c r="D351" s="450"/>
      <c r="E351" s="450"/>
      <c r="F351" s="450"/>
      <c r="G351" s="450"/>
      <c r="H351" s="450"/>
      <c r="I351" s="450"/>
      <c r="J351" s="450"/>
    </row>
    <row r="352" spans="3:10" s="444" customFormat="1" ht="21.75" customHeight="1">
      <c r="C352" s="450"/>
      <c r="D352" s="450"/>
      <c r="E352" s="450"/>
      <c r="F352" s="450"/>
      <c r="G352" s="450"/>
      <c r="H352" s="450"/>
      <c r="I352" s="450"/>
      <c r="J352" s="450"/>
    </row>
    <row r="353" spans="3:10" s="444" customFormat="1" ht="21.75" customHeight="1">
      <c r="C353" s="450"/>
      <c r="D353" s="450"/>
      <c r="E353" s="450"/>
      <c r="F353" s="450"/>
      <c r="G353" s="450"/>
      <c r="H353" s="450"/>
      <c r="I353" s="450"/>
      <c r="J353" s="450"/>
    </row>
    <row r="354" spans="3:10" s="444" customFormat="1" ht="21.75" customHeight="1">
      <c r="C354" s="450"/>
      <c r="D354" s="450"/>
      <c r="E354" s="450"/>
      <c r="F354" s="450"/>
      <c r="G354" s="450"/>
      <c r="H354" s="450"/>
      <c r="I354" s="450"/>
      <c r="J354" s="450"/>
    </row>
    <row r="355" spans="3:10" s="444" customFormat="1" ht="21.75" customHeight="1">
      <c r="C355" s="450"/>
      <c r="D355" s="450"/>
      <c r="E355" s="450"/>
      <c r="F355" s="450"/>
      <c r="G355" s="450"/>
      <c r="H355" s="450"/>
      <c r="I355" s="450"/>
      <c r="J355" s="450"/>
    </row>
    <row r="356" spans="3:10" s="444" customFormat="1" ht="21.75" customHeight="1">
      <c r="C356" s="450"/>
      <c r="D356" s="450"/>
      <c r="E356" s="450"/>
      <c r="F356" s="450"/>
      <c r="G356" s="450"/>
      <c r="H356" s="450"/>
      <c r="I356" s="450"/>
      <c r="J356" s="450"/>
    </row>
    <row r="357" spans="3:10" s="444" customFormat="1" ht="21.75" customHeight="1">
      <c r="C357" s="450"/>
      <c r="D357" s="450"/>
      <c r="E357" s="450"/>
      <c r="F357" s="450"/>
      <c r="G357" s="450"/>
      <c r="H357" s="450"/>
      <c r="I357" s="450"/>
      <c r="J357" s="450"/>
    </row>
    <row r="358" spans="3:10" s="444" customFormat="1" ht="21.75" customHeight="1">
      <c r="C358" s="450"/>
      <c r="D358" s="450"/>
      <c r="E358" s="450"/>
      <c r="F358" s="450"/>
      <c r="G358" s="450"/>
      <c r="H358" s="450"/>
      <c r="I358" s="450"/>
      <c r="J358" s="450"/>
    </row>
    <row r="359" spans="3:10" s="444" customFormat="1" ht="21.75" customHeight="1">
      <c r="C359" s="450"/>
      <c r="D359" s="450"/>
      <c r="E359" s="450"/>
      <c r="F359" s="450"/>
      <c r="G359" s="450"/>
      <c r="H359" s="450"/>
      <c r="I359" s="450"/>
      <c r="J359" s="450"/>
    </row>
    <row r="360" spans="3:10" s="444" customFormat="1" ht="21.75" customHeight="1">
      <c r="C360" s="450"/>
      <c r="D360" s="450"/>
      <c r="E360" s="450"/>
      <c r="F360" s="450"/>
      <c r="G360" s="450"/>
      <c r="H360" s="450"/>
      <c r="I360" s="450"/>
      <c r="J360" s="450"/>
    </row>
    <row r="361" spans="3:10" s="444" customFormat="1" ht="21.75" customHeight="1">
      <c r="C361" s="450"/>
      <c r="D361" s="450"/>
      <c r="E361" s="450"/>
      <c r="F361" s="450"/>
      <c r="G361" s="450"/>
      <c r="H361" s="450"/>
      <c r="I361" s="450"/>
      <c r="J361" s="450"/>
    </row>
    <row r="362" spans="3:10" s="444" customFormat="1" ht="21.75" customHeight="1">
      <c r="C362" s="450"/>
      <c r="D362" s="450"/>
      <c r="E362" s="450"/>
      <c r="F362" s="450"/>
      <c r="G362" s="450"/>
      <c r="H362" s="450"/>
      <c r="I362" s="450"/>
      <c r="J362" s="450"/>
    </row>
    <row r="363" spans="3:10" s="444" customFormat="1" ht="21.75" customHeight="1">
      <c r="C363" s="450"/>
      <c r="D363" s="450"/>
      <c r="E363" s="450"/>
      <c r="F363" s="450"/>
      <c r="G363" s="450"/>
      <c r="H363" s="450"/>
      <c r="I363" s="450"/>
      <c r="J363" s="450"/>
    </row>
    <row r="364" spans="3:10" s="444" customFormat="1" ht="21.75" customHeight="1">
      <c r="C364" s="450"/>
      <c r="D364" s="450"/>
      <c r="E364" s="450"/>
      <c r="F364" s="450"/>
      <c r="G364" s="450"/>
      <c r="H364" s="450"/>
      <c r="I364" s="450"/>
      <c r="J364" s="450"/>
    </row>
    <row r="365" spans="3:10" s="444" customFormat="1" ht="21.75" customHeight="1">
      <c r="C365" s="450"/>
      <c r="D365" s="450"/>
      <c r="E365" s="450"/>
      <c r="F365" s="450"/>
      <c r="G365" s="450"/>
      <c r="H365" s="450"/>
      <c r="I365" s="450"/>
      <c r="J365" s="450"/>
    </row>
    <row r="366" spans="3:10" s="444" customFormat="1" ht="21.75" customHeight="1">
      <c r="C366" s="450"/>
      <c r="D366" s="450"/>
      <c r="E366" s="450"/>
      <c r="F366" s="450"/>
      <c r="G366" s="450"/>
      <c r="H366" s="450"/>
      <c r="I366" s="450"/>
      <c r="J366" s="450"/>
    </row>
    <row r="367" spans="3:10" s="444" customFormat="1" ht="21.75" customHeight="1">
      <c r="C367" s="450"/>
      <c r="D367" s="450"/>
      <c r="E367" s="450"/>
      <c r="F367" s="450"/>
      <c r="G367" s="450"/>
      <c r="H367" s="450"/>
      <c r="I367" s="450"/>
      <c r="J367" s="450"/>
    </row>
    <row r="368" spans="3:10" s="444" customFormat="1" ht="21.75" customHeight="1">
      <c r="C368" s="450"/>
      <c r="D368" s="450"/>
      <c r="E368" s="450"/>
      <c r="F368" s="450"/>
      <c r="G368" s="450"/>
      <c r="H368" s="450"/>
      <c r="I368" s="450"/>
      <c r="J368" s="450"/>
    </row>
    <row r="369" spans="3:10" s="444" customFormat="1" ht="21.75" customHeight="1">
      <c r="C369" s="450"/>
      <c r="D369" s="450"/>
      <c r="E369" s="450"/>
      <c r="F369" s="450"/>
      <c r="G369" s="450"/>
      <c r="H369" s="450"/>
      <c r="I369" s="450"/>
      <c r="J369" s="450"/>
    </row>
    <row r="370" spans="3:10" s="444" customFormat="1" ht="21.75" customHeight="1">
      <c r="C370" s="450"/>
      <c r="D370" s="450"/>
      <c r="E370" s="450"/>
      <c r="F370" s="450"/>
      <c r="G370" s="450"/>
      <c r="H370" s="450"/>
      <c r="I370" s="450"/>
      <c r="J370" s="450"/>
    </row>
    <row r="371" spans="3:10" s="444" customFormat="1" ht="21.75" customHeight="1">
      <c r="C371" s="450"/>
      <c r="D371" s="450"/>
      <c r="E371" s="450"/>
      <c r="F371" s="450"/>
      <c r="G371" s="450"/>
      <c r="H371" s="450"/>
      <c r="I371" s="450"/>
      <c r="J371" s="450"/>
    </row>
    <row r="372" spans="3:10" s="444" customFormat="1" ht="21.75" customHeight="1">
      <c r="C372" s="450"/>
      <c r="D372" s="450"/>
      <c r="E372" s="450"/>
      <c r="F372" s="450"/>
      <c r="G372" s="450"/>
      <c r="H372" s="450"/>
      <c r="I372" s="450"/>
      <c r="J372" s="450"/>
    </row>
    <row r="373" spans="3:10" s="444" customFormat="1" ht="21.75" customHeight="1">
      <c r="C373" s="450"/>
      <c r="D373" s="450"/>
      <c r="E373" s="450"/>
      <c r="F373" s="450"/>
      <c r="G373" s="450"/>
      <c r="H373" s="450"/>
      <c r="I373" s="450"/>
      <c r="J373" s="450"/>
    </row>
    <row r="374" spans="3:10" s="444" customFormat="1" ht="21.75" customHeight="1">
      <c r="C374" s="450"/>
      <c r="D374" s="450"/>
      <c r="E374" s="450"/>
      <c r="F374" s="450"/>
      <c r="G374" s="450"/>
      <c r="H374" s="450"/>
      <c r="I374" s="450"/>
      <c r="J374" s="450"/>
    </row>
    <row r="375" spans="3:10" s="444" customFormat="1" ht="21.75" customHeight="1">
      <c r="C375" s="450"/>
      <c r="D375" s="450"/>
      <c r="E375" s="450"/>
      <c r="F375" s="450"/>
      <c r="G375" s="450"/>
      <c r="H375" s="450"/>
      <c r="I375" s="450"/>
      <c r="J375" s="450"/>
    </row>
    <row r="376" spans="3:10" s="444" customFormat="1" ht="21.75" customHeight="1">
      <c r="C376" s="450"/>
      <c r="D376" s="450"/>
      <c r="E376" s="450"/>
      <c r="F376" s="450"/>
      <c r="G376" s="450"/>
      <c r="H376" s="450"/>
      <c r="I376" s="450"/>
      <c r="J376" s="450"/>
    </row>
    <row r="377" spans="3:10" s="444" customFormat="1" ht="21.75" customHeight="1">
      <c r="C377" s="450"/>
      <c r="D377" s="450"/>
      <c r="E377" s="450"/>
      <c r="F377" s="450"/>
      <c r="G377" s="450"/>
      <c r="H377" s="450"/>
      <c r="I377" s="450"/>
      <c r="J377" s="450"/>
    </row>
    <row r="378" spans="3:10" s="444" customFormat="1" ht="21.75" customHeight="1">
      <c r="C378" s="450"/>
      <c r="D378" s="450"/>
      <c r="E378" s="450"/>
      <c r="F378" s="450"/>
      <c r="G378" s="450"/>
      <c r="H378" s="450"/>
      <c r="I378" s="450"/>
      <c r="J378" s="450"/>
    </row>
    <row r="379" spans="3:10" s="444" customFormat="1" ht="21.75" customHeight="1">
      <c r="C379" s="450"/>
      <c r="D379" s="450"/>
      <c r="E379" s="450"/>
      <c r="F379" s="450"/>
      <c r="G379" s="450"/>
      <c r="H379" s="450"/>
      <c r="I379" s="450"/>
      <c r="J379" s="450"/>
    </row>
    <row r="380" spans="3:10" s="444" customFormat="1" ht="21.75" customHeight="1">
      <c r="C380" s="450"/>
      <c r="D380" s="450"/>
      <c r="E380" s="450"/>
      <c r="F380" s="450"/>
      <c r="G380" s="450"/>
      <c r="H380" s="450"/>
      <c r="I380" s="450"/>
      <c r="J380" s="450"/>
    </row>
    <row r="381" spans="3:10" s="444" customFormat="1" ht="21.75" customHeight="1">
      <c r="C381" s="450"/>
      <c r="D381" s="450"/>
      <c r="E381" s="450"/>
      <c r="F381" s="450"/>
      <c r="G381" s="450"/>
      <c r="H381" s="450"/>
      <c r="I381" s="450"/>
      <c r="J381" s="450"/>
    </row>
    <row r="382" spans="3:10" s="444" customFormat="1" ht="21.75" customHeight="1">
      <c r="C382" s="450"/>
      <c r="D382" s="450"/>
      <c r="E382" s="450"/>
      <c r="F382" s="450"/>
      <c r="G382" s="450"/>
      <c r="H382" s="450"/>
      <c r="I382" s="450"/>
      <c r="J382" s="450"/>
    </row>
    <row r="383" spans="3:10" s="444" customFormat="1" ht="21.75" customHeight="1">
      <c r="C383" s="450"/>
      <c r="D383" s="450"/>
      <c r="E383" s="450"/>
      <c r="F383" s="450"/>
      <c r="G383" s="450"/>
      <c r="H383" s="450"/>
      <c r="I383" s="450"/>
      <c r="J383" s="450"/>
    </row>
    <row r="384" spans="3:10" s="444" customFormat="1" ht="21.75" customHeight="1">
      <c r="C384" s="450"/>
      <c r="D384" s="450"/>
      <c r="E384" s="450"/>
      <c r="F384" s="450"/>
      <c r="G384" s="450"/>
      <c r="H384" s="450"/>
      <c r="I384" s="450"/>
      <c r="J384" s="450"/>
    </row>
    <row r="385" spans="3:10" s="444" customFormat="1" ht="21.75" customHeight="1">
      <c r="C385" s="450"/>
      <c r="D385" s="450"/>
      <c r="E385" s="450"/>
      <c r="F385" s="450"/>
      <c r="G385" s="450"/>
      <c r="H385" s="450"/>
      <c r="I385" s="450"/>
      <c r="J385" s="450"/>
    </row>
    <row r="386" spans="3:10" s="444" customFormat="1" ht="21.75" customHeight="1">
      <c r="C386" s="450"/>
      <c r="D386" s="450"/>
      <c r="E386" s="450"/>
      <c r="F386" s="450"/>
      <c r="G386" s="450"/>
      <c r="H386" s="450"/>
      <c r="I386" s="450"/>
      <c r="J386" s="450"/>
    </row>
    <row r="387" spans="3:10" s="444" customFormat="1" ht="21.75" customHeight="1">
      <c r="C387" s="450"/>
      <c r="D387" s="450"/>
      <c r="E387" s="450"/>
      <c r="F387" s="450"/>
      <c r="G387" s="450"/>
      <c r="H387" s="450"/>
      <c r="I387" s="450"/>
      <c r="J387" s="450"/>
    </row>
    <row r="388" spans="3:10" s="444" customFormat="1" ht="21.75" customHeight="1">
      <c r="C388" s="450"/>
      <c r="D388" s="450"/>
      <c r="E388" s="450"/>
      <c r="F388" s="450"/>
      <c r="G388" s="450"/>
      <c r="H388" s="450"/>
      <c r="I388" s="450"/>
      <c r="J388" s="450"/>
    </row>
    <row r="389" spans="3:10" s="444" customFormat="1" ht="21.75" customHeight="1">
      <c r="C389" s="450"/>
      <c r="D389" s="450"/>
      <c r="E389" s="450"/>
      <c r="F389" s="450"/>
      <c r="G389" s="450"/>
      <c r="H389" s="450"/>
      <c r="I389" s="450"/>
      <c r="J389" s="450"/>
    </row>
    <row r="390" spans="3:10" s="444" customFormat="1" ht="21.75" customHeight="1">
      <c r="C390" s="450"/>
      <c r="D390" s="450"/>
      <c r="E390" s="450"/>
      <c r="F390" s="450"/>
      <c r="G390" s="450"/>
      <c r="H390" s="450"/>
      <c r="I390" s="450"/>
      <c r="J390" s="450"/>
    </row>
    <row r="391" spans="3:10" s="444" customFormat="1" ht="21.75" customHeight="1">
      <c r="C391" s="450"/>
      <c r="D391" s="450"/>
      <c r="E391" s="450"/>
      <c r="F391" s="450"/>
      <c r="G391" s="450"/>
      <c r="H391" s="450"/>
      <c r="I391" s="450"/>
      <c r="J391" s="450"/>
    </row>
    <row r="392" spans="3:10" s="444" customFormat="1" ht="21.75" customHeight="1">
      <c r="C392" s="450"/>
      <c r="D392" s="450"/>
      <c r="E392" s="450"/>
      <c r="F392" s="450"/>
      <c r="G392" s="450"/>
      <c r="H392" s="450"/>
      <c r="I392" s="450"/>
      <c r="J392" s="450"/>
    </row>
    <row r="393" spans="3:10" s="444" customFormat="1" ht="21.75" customHeight="1">
      <c r="C393" s="450"/>
      <c r="D393" s="450"/>
      <c r="E393" s="450"/>
      <c r="F393" s="450"/>
      <c r="G393" s="450"/>
      <c r="H393" s="450"/>
      <c r="I393" s="450"/>
      <c r="J393" s="450"/>
    </row>
    <row r="394" spans="3:10" s="444" customFormat="1" ht="21.75" customHeight="1">
      <c r="C394" s="450"/>
      <c r="D394" s="450"/>
      <c r="E394" s="450"/>
      <c r="F394" s="450"/>
      <c r="G394" s="450"/>
      <c r="H394" s="450"/>
      <c r="I394" s="450"/>
      <c r="J394" s="450"/>
    </row>
    <row r="395" spans="3:10" s="444" customFormat="1" ht="21.75" customHeight="1">
      <c r="C395" s="450"/>
      <c r="D395" s="450"/>
      <c r="E395" s="450"/>
      <c r="F395" s="450"/>
      <c r="G395" s="450"/>
      <c r="H395" s="450"/>
      <c r="I395" s="450"/>
      <c r="J395" s="450"/>
    </row>
    <row r="396" spans="3:10" s="444" customFormat="1" ht="21.75" customHeight="1">
      <c r="C396" s="450"/>
      <c r="D396" s="450"/>
      <c r="E396" s="450"/>
      <c r="F396" s="450"/>
      <c r="G396" s="450"/>
      <c r="H396" s="450"/>
      <c r="I396" s="450"/>
      <c r="J396" s="450"/>
    </row>
    <row r="397" spans="3:10" s="444" customFormat="1" ht="21.75" customHeight="1">
      <c r="C397" s="450"/>
      <c r="D397" s="450"/>
      <c r="E397" s="450"/>
      <c r="F397" s="450"/>
      <c r="G397" s="450"/>
      <c r="H397" s="450"/>
      <c r="I397" s="450"/>
      <c r="J397" s="450"/>
    </row>
    <row r="398" spans="3:10" s="444" customFormat="1" ht="21.75" customHeight="1">
      <c r="C398" s="450"/>
      <c r="D398" s="450"/>
      <c r="E398" s="450"/>
      <c r="F398" s="450"/>
      <c r="G398" s="450"/>
      <c r="H398" s="450"/>
      <c r="I398" s="450"/>
      <c r="J398" s="450"/>
    </row>
    <row r="399" spans="3:10" s="444" customFormat="1" ht="21.75" customHeight="1">
      <c r="C399" s="450"/>
      <c r="D399" s="450"/>
      <c r="E399" s="450"/>
      <c r="F399" s="450"/>
      <c r="G399" s="450"/>
      <c r="H399" s="450"/>
      <c r="I399" s="450"/>
      <c r="J399" s="450"/>
    </row>
    <row r="400" spans="3:10" s="444" customFormat="1" ht="21.75" customHeight="1">
      <c r="C400" s="450"/>
      <c r="D400" s="450"/>
      <c r="E400" s="450"/>
      <c r="F400" s="450"/>
      <c r="G400" s="450"/>
      <c r="H400" s="450"/>
      <c r="I400" s="450"/>
      <c r="J400" s="450"/>
    </row>
    <row r="401" spans="3:10" s="444" customFormat="1" ht="21.75" customHeight="1">
      <c r="C401" s="450"/>
      <c r="D401" s="450"/>
      <c r="E401" s="450"/>
      <c r="F401" s="450"/>
      <c r="G401" s="450"/>
      <c r="H401" s="450"/>
      <c r="I401" s="450"/>
      <c r="J401" s="450"/>
    </row>
    <row r="402" spans="3:10" s="444" customFormat="1" ht="21.75" customHeight="1">
      <c r="C402" s="450"/>
      <c r="D402" s="450"/>
      <c r="E402" s="450"/>
      <c r="F402" s="450"/>
      <c r="G402" s="450"/>
      <c r="H402" s="450"/>
      <c r="I402" s="450"/>
      <c r="J402" s="450"/>
    </row>
    <row r="403" spans="3:10" s="444" customFormat="1" ht="21.75" customHeight="1">
      <c r="C403" s="450"/>
      <c r="D403" s="450"/>
      <c r="E403" s="450"/>
      <c r="F403" s="450"/>
      <c r="G403" s="450"/>
      <c r="H403" s="450"/>
      <c r="I403" s="450"/>
      <c r="J403" s="450"/>
    </row>
    <row r="404" spans="3:10" s="444" customFormat="1" ht="21.75" customHeight="1">
      <c r="C404" s="450"/>
      <c r="D404" s="450"/>
      <c r="E404" s="450"/>
      <c r="F404" s="450"/>
      <c r="G404" s="450"/>
      <c r="H404" s="450"/>
      <c r="I404" s="450"/>
      <c r="J404" s="450"/>
    </row>
    <row r="405" spans="3:10" s="444" customFormat="1" ht="21.75" customHeight="1">
      <c r="C405" s="450"/>
      <c r="D405" s="450"/>
      <c r="E405" s="450"/>
      <c r="F405" s="450"/>
      <c r="G405" s="450"/>
      <c r="H405" s="450"/>
      <c r="I405" s="450"/>
      <c r="J405" s="450"/>
    </row>
    <row r="406" spans="3:10" s="444" customFormat="1" ht="21.75" customHeight="1">
      <c r="C406" s="450"/>
      <c r="D406" s="450"/>
      <c r="E406" s="450"/>
      <c r="F406" s="450"/>
      <c r="G406" s="450"/>
      <c r="H406" s="450"/>
      <c r="I406" s="450"/>
      <c r="J406" s="450"/>
    </row>
    <row r="407" spans="3:10" s="444" customFormat="1" ht="21.75" customHeight="1">
      <c r="C407" s="450"/>
      <c r="D407" s="450"/>
      <c r="E407" s="450"/>
      <c r="F407" s="450"/>
      <c r="G407" s="450"/>
      <c r="H407" s="450"/>
      <c r="I407" s="450"/>
      <c r="J407" s="450"/>
    </row>
    <row r="408" spans="3:10" s="444" customFormat="1" ht="21.75" customHeight="1">
      <c r="C408" s="450"/>
      <c r="D408" s="450"/>
      <c r="E408" s="450"/>
      <c r="F408" s="450"/>
      <c r="G408" s="450"/>
      <c r="H408" s="450"/>
      <c r="I408" s="450"/>
      <c r="J408" s="450"/>
    </row>
    <row r="409" spans="3:10" s="444" customFormat="1" ht="21.75" customHeight="1">
      <c r="C409" s="450"/>
      <c r="D409" s="450"/>
      <c r="E409" s="450"/>
      <c r="F409" s="450"/>
      <c r="G409" s="450"/>
      <c r="H409" s="450"/>
      <c r="I409" s="450"/>
      <c r="J409" s="450"/>
    </row>
    <row r="410" spans="3:10" s="444" customFormat="1" ht="21.75" customHeight="1">
      <c r="C410" s="450"/>
      <c r="D410" s="450"/>
      <c r="E410" s="450"/>
      <c r="F410" s="450"/>
      <c r="G410" s="450"/>
      <c r="H410" s="450"/>
      <c r="I410" s="450"/>
      <c r="J410" s="450"/>
    </row>
    <row r="411" spans="3:10" s="444" customFormat="1" ht="21.75" customHeight="1">
      <c r="C411" s="450"/>
      <c r="D411" s="450"/>
      <c r="E411" s="450"/>
      <c r="F411" s="450"/>
      <c r="G411" s="450"/>
      <c r="H411" s="450"/>
      <c r="I411" s="450"/>
      <c r="J411" s="450"/>
    </row>
    <row r="412" spans="3:10" s="444" customFormat="1" ht="21.75" customHeight="1">
      <c r="C412" s="450"/>
      <c r="D412" s="450"/>
      <c r="E412" s="450"/>
      <c r="F412" s="450"/>
      <c r="G412" s="450"/>
      <c r="H412" s="450"/>
      <c r="I412" s="450"/>
      <c r="J412" s="450"/>
    </row>
    <row r="413" spans="3:10" s="444" customFormat="1" ht="21.75" customHeight="1">
      <c r="C413" s="450"/>
      <c r="D413" s="450"/>
      <c r="E413" s="450"/>
      <c r="F413" s="450"/>
      <c r="G413" s="450"/>
      <c r="H413" s="450"/>
      <c r="I413" s="450"/>
      <c r="J413" s="450"/>
    </row>
    <row r="414" spans="3:10" s="444" customFormat="1" ht="21.75" customHeight="1">
      <c r="C414" s="450"/>
      <c r="D414" s="450"/>
      <c r="E414" s="450"/>
      <c r="F414" s="450"/>
      <c r="G414" s="450"/>
      <c r="H414" s="450"/>
      <c r="I414" s="450"/>
      <c r="J414" s="450"/>
    </row>
    <row r="415" spans="3:10" s="444" customFormat="1" ht="21.75" customHeight="1">
      <c r="C415" s="450"/>
      <c r="D415" s="450"/>
      <c r="E415" s="450"/>
      <c r="F415" s="450"/>
      <c r="G415" s="450"/>
      <c r="H415" s="450"/>
      <c r="I415" s="450"/>
      <c r="J415" s="450"/>
    </row>
    <row r="416" spans="3:10" s="444" customFormat="1" ht="21.75" customHeight="1">
      <c r="C416" s="450"/>
      <c r="D416" s="450"/>
      <c r="E416" s="450"/>
      <c r="F416" s="450"/>
      <c r="G416" s="450"/>
      <c r="H416" s="450"/>
      <c r="I416" s="450"/>
      <c r="J416" s="450"/>
    </row>
    <row r="417" spans="3:10" s="444" customFormat="1" ht="21.75" customHeight="1">
      <c r="C417" s="450"/>
      <c r="D417" s="450"/>
      <c r="E417" s="450"/>
      <c r="F417" s="450"/>
      <c r="G417" s="450"/>
      <c r="H417" s="450"/>
      <c r="I417" s="450"/>
      <c r="J417" s="450"/>
    </row>
    <row r="418" spans="3:10" s="444" customFormat="1" ht="21.75" customHeight="1">
      <c r="C418" s="450"/>
      <c r="D418" s="450"/>
      <c r="E418" s="450"/>
      <c r="F418" s="450"/>
      <c r="G418" s="450"/>
      <c r="H418" s="450"/>
      <c r="I418" s="450"/>
      <c r="J418" s="450"/>
    </row>
    <row r="419" spans="3:10" s="444" customFormat="1" ht="21.75" customHeight="1">
      <c r="C419" s="450"/>
      <c r="D419" s="450"/>
      <c r="E419" s="450"/>
      <c r="F419" s="450"/>
      <c r="G419" s="450"/>
      <c r="H419" s="450"/>
      <c r="I419" s="450"/>
      <c r="J419" s="450"/>
    </row>
    <row r="420" spans="3:10" s="444" customFormat="1" ht="21.75" customHeight="1">
      <c r="C420" s="450"/>
      <c r="D420" s="450"/>
      <c r="E420" s="450"/>
      <c r="F420" s="450"/>
      <c r="G420" s="450"/>
      <c r="H420" s="450"/>
      <c r="I420" s="450"/>
      <c r="J420" s="450"/>
    </row>
    <row r="421" spans="3:10" s="444" customFormat="1" ht="21.75" customHeight="1">
      <c r="C421" s="450"/>
      <c r="D421" s="450"/>
      <c r="E421" s="450"/>
      <c r="F421" s="450"/>
      <c r="G421" s="450"/>
      <c r="H421" s="450"/>
      <c r="I421" s="450"/>
      <c r="J421" s="450"/>
    </row>
    <row r="422" spans="3:10" s="444" customFormat="1" ht="21.75" customHeight="1">
      <c r="C422" s="450"/>
      <c r="D422" s="450"/>
      <c r="E422" s="450"/>
      <c r="F422" s="450"/>
      <c r="G422" s="450"/>
      <c r="H422" s="450"/>
      <c r="I422" s="450"/>
      <c r="J422" s="450"/>
    </row>
    <row r="423" spans="3:10" s="444" customFormat="1" ht="21.75" customHeight="1">
      <c r="C423" s="450"/>
      <c r="D423" s="450"/>
      <c r="E423" s="450"/>
      <c r="F423" s="450"/>
      <c r="G423" s="450"/>
      <c r="H423" s="450"/>
      <c r="I423" s="450"/>
      <c r="J423" s="450"/>
    </row>
    <row r="424" spans="3:10" s="444" customFormat="1" ht="21.75" customHeight="1">
      <c r="C424" s="450"/>
      <c r="D424" s="450"/>
      <c r="E424" s="450"/>
      <c r="F424" s="450"/>
      <c r="G424" s="450"/>
      <c r="H424" s="450"/>
      <c r="I424" s="450"/>
      <c r="J424" s="450"/>
    </row>
    <row r="425" spans="3:10" s="444" customFormat="1" ht="21.75" customHeight="1">
      <c r="C425" s="450"/>
      <c r="D425" s="450"/>
      <c r="E425" s="450"/>
      <c r="F425" s="450"/>
      <c r="G425" s="450"/>
      <c r="H425" s="450"/>
      <c r="I425" s="450"/>
      <c r="J425" s="450"/>
    </row>
    <row r="426" spans="3:10" s="444" customFormat="1" ht="21.75" customHeight="1">
      <c r="C426" s="450"/>
      <c r="D426" s="450"/>
      <c r="E426" s="450"/>
      <c r="F426" s="450"/>
      <c r="G426" s="450"/>
      <c r="H426" s="450"/>
      <c r="I426" s="450"/>
      <c r="J426" s="450"/>
    </row>
    <row r="427" spans="3:10" s="444" customFormat="1" ht="21.75" customHeight="1">
      <c r="C427" s="450"/>
      <c r="D427" s="450"/>
      <c r="E427" s="450"/>
      <c r="F427" s="450"/>
      <c r="G427" s="450"/>
      <c r="H427" s="450"/>
      <c r="I427" s="450"/>
      <c r="J427" s="450"/>
    </row>
    <row r="428" spans="3:10" s="444" customFormat="1" ht="21.75" customHeight="1">
      <c r="C428" s="450"/>
      <c r="D428" s="450"/>
      <c r="E428" s="450"/>
      <c r="F428" s="450"/>
      <c r="G428" s="450"/>
      <c r="H428" s="450"/>
      <c r="I428" s="450"/>
      <c r="J428" s="450"/>
    </row>
    <row r="429" spans="3:10" s="444" customFormat="1" ht="21.75" customHeight="1">
      <c r="C429" s="450"/>
      <c r="D429" s="450"/>
      <c r="E429" s="450"/>
      <c r="F429" s="450"/>
      <c r="G429" s="450"/>
      <c r="H429" s="450"/>
      <c r="I429" s="450"/>
      <c r="J429" s="450"/>
    </row>
    <row r="430" spans="3:10" s="444" customFormat="1" ht="21.75" customHeight="1">
      <c r="C430" s="450"/>
      <c r="D430" s="450"/>
      <c r="E430" s="450"/>
      <c r="F430" s="450"/>
      <c r="G430" s="450"/>
      <c r="H430" s="450"/>
      <c r="I430" s="450"/>
      <c r="J430" s="450"/>
    </row>
    <row r="431" spans="3:10" s="444" customFormat="1" ht="21.75" customHeight="1">
      <c r="C431" s="450"/>
      <c r="D431" s="450"/>
      <c r="E431" s="450"/>
      <c r="F431" s="450"/>
      <c r="G431" s="450"/>
      <c r="H431" s="450"/>
      <c r="I431" s="450"/>
      <c r="J431" s="450"/>
    </row>
    <row r="432" spans="3:10" s="444" customFormat="1" ht="21.75" customHeight="1">
      <c r="C432" s="450"/>
      <c r="D432" s="450"/>
      <c r="E432" s="450"/>
      <c r="F432" s="450"/>
      <c r="G432" s="450"/>
      <c r="H432" s="450"/>
      <c r="I432" s="450"/>
      <c r="J432" s="450"/>
    </row>
    <row r="433" spans="3:10" s="444" customFormat="1" ht="21.75" customHeight="1">
      <c r="C433" s="450"/>
      <c r="D433" s="450"/>
      <c r="E433" s="450"/>
      <c r="F433" s="450"/>
      <c r="G433" s="450"/>
      <c r="H433" s="450"/>
      <c r="I433" s="450"/>
      <c r="J433" s="450"/>
    </row>
    <row r="434" spans="3:10" s="444" customFormat="1" ht="21.75" customHeight="1">
      <c r="C434" s="450"/>
      <c r="D434" s="450"/>
      <c r="E434" s="450"/>
      <c r="F434" s="450"/>
      <c r="G434" s="450"/>
      <c r="H434" s="450"/>
      <c r="I434" s="450"/>
      <c r="J434" s="450"/>
    </row>
    <row r="435" spans="3:10" s="444" customFormat="1" ht="21.75" customHeight="1">
      <c r="C435" s="450"/>
      <c r="D435" s="450"/>
      <c r="E435" s="450"/>
      <c r="F435" s="450"/>
      <c r="G435" s="450"/>
      <c r="H435" s="450"/>
      <c r="I435" s="450"/>
      <c r="J435" s="450"/>
    </row>
    <row r="436" spans="3:10" s="444" customFormat="1" ht="21.75" customHeight="1">
      <c r="C436" s="450"/>
      <c r="D436" s="450"/>
      <c r="E436" s="450"/>
      <c r="F436" s="450"/>
      <c r="G436" s="450"/>
      <c r="H436" s="450"/>
      <c r="I436" s="450"/>
      <c r="J436" s="450"/>
    </row>
    <row r="437" spans="3:10" s="444" customFormat="1" ht="21.75" customHeight="1">
      <c r="C437" s="450"/>
      <c r="D437" s="450"/>
      <c r="E437" s="450"/>
      <c r="F437" s="450"/>
      <c r="G437" s="450"/>
      <c r="H437" s="450"/>
      <c r="I437" s="450"/>
      <c r="J437" s="450"/>
    </row>
    <row r="438" spans="3:10" s="444" customFormat="1" ht="21.75" customHeight="1">
      <c r="C438" s="450"/>
      <c r="D438" s="450"/>
      <c r="E438" s="450"/>
      <c r="F438" s="450"/>
      <c r="G438" s="450"/>
      <c r="H438" s="450"/>
      <c r="I438" s="450"/>
      <c r="J438" s="450"/>
    </row>
    <row r="439" spans="3:10" s="444" customFormat="1" ht="21.75" customHeight="1">
      <c r="C439" s="450"/>
      <c r="D439" s="450"/>
      <c r="E439" s="450"/>
      <c r="F439" s="450"/>
      <c r="G439" s="450"/>
      <c r="H439" s="450"/>
      <c r="I439" s="450"/>
      <c r="J439" s="450"/>
    </row>
    <row r="440" spans="3:10" s="444" customFormat="1" ht="21.75" customHeight="1">
      <c r="C440" s="450"/>
      <c r="D440" s="450"/>
      <c r="E440" s="450"/>
      <c r="F440" s="450"/>
      <c r="G440" s="450"/>
      <c r="H440" s="450"/>
      <c r="I440" s="450"/>
      <c r="J440" s="450"/>
    </row>
    <row r="441" spans="3:10" s="444" customFormat="1" ht="21.75" customHeight="1">
      <c r="C441" s="450"/>
      <c r="D441" s="450"/>
      <c r="E441" s="450"/>
      <c r="F441" s="450"/>
      <c r="G441" s="450"/>
      <c r="H441" s="450"/>
      <c r="I441" s="450"/>
      <c r="J441" s="450"/>
    </row>
    <row r="442" spans="3:10" s="444" customFormat="1" ht="21.75" customHeight="1">
      <c r="C442" s="450"/>
      <c r="D442" s="450"/>
      <c r="E442" s="450"/>
      <c r="F442" s="450"/>
      <c r="G442" s="450"/>
      <c r="H442" s="450"/>
      <c r="I442" s="450"/>
      <c r="J442" s="450"/>
    </row>
    <row r="443" spans="3:10" s="444" customFormat="1" ht="21.75" customHeight="1">
      <c r="C443" s="450"/>
      <c r="D443" s="450"/>
      <c r="E443" s="450"/>
      <c r="F443" s="450"/>
      <c r="G443" s="450"/>
      <c r="H443" s="450"/>
      <c r="I443" s="450"/>
      <c r="J443" s="450"/>
    </row>
    <row r="444" spans="3:10" s="444" customFormat="1" ht="21.75" customHeight="1">
      <c r="C444" s="450"/>
      <c r="D444" s="450"/>
      <c r="E444" s="450"/>
      <c r="F444" s="450"/>
      <c r="G444" s="450"/>
      <c r="H444" s="450"/>
      <c r="I444" s="450"/>
      <c r="J444" s="450"/>
    </row>
    <row r="445" spans="3:10" s="444" customFormat="1" ht="21.75" customHeight="1">
      <c r="C445" s="450"/>
      <c r="D445" s="450"/>
      <c r="E445" s="450"/>
      <c r="F445" s="450"/>
      <c r="G445" s="450"/>
      <c r="H445" s="450"/>
      <c r="I445" s="450"/>
      <c r="J445" s="450"/>
    </row>
    <row r="446" spans="3:10" s="444" customFormat="1" ht="21.75" customHeight="1">
      <c r="C446" s="450"/>
      <c r="D446" s="450"/>
      <c r="E446" s="450"/>
      <c r="F446" s="450"/>
      <c r="G446" s="450"/>
      <c r="H446" s="450"/>
      <c r="I446" s="450"/>
      <c r="J446" s="450"/>
    </row>
    <row r="447" spans="3:10" s="444" customFormat="1" ht="21.75" customHeight="1">
      <c r="C447" s="450"/>
      <c r="D447" s="450"/>
      <c r="E447" s="450"/>
      <c r="F447" s="450"/>
      <c r="G447" s="450"/>
      <c r="H447" s="450"/>
      <c r="I447" s="450"/>
      <c r="J447" s="450"/>
    </row>
    <row r="448" spans="3:10" s="444" customFormat="1" ht="21.75" customHeight="1">
      <c r="C448" s="450"/>
      <c r="D448" s="450"/>
      <c r="E448" s="450"/>
      <c r="F448" s="450"/>
      <c r="G448" s="450"/>
      <c r="H448" s="450"/>
      <c r="I448" s="450"/>
      <c r="J448" s="450"/>
    </row>
    <row r="449" spans="3:10" s="444" customFormat="1" ht="21.75" customHeight="1">
      <c r="C449" s="450"/>
      <c r="D449" s="450"/>
      <c r="E449" s="450"/>
      <c r="F449" s="450"/>
      <c r="G449" s="450"/>
      <c r="H449" s="450"/>
      <c r="I449" s="450"/>
      <c r="J449" s="450"/>
    </row>
    <row r="450" spans="3:10" s="444" customFormat="1" ht="21.75" customHeight="1">
      <c r="C450" s="450"/>
      <c r="D450" s="450"/>
      <c r="E450" s="450"/>
      <c r="F450" s="450"/>
      <c r="G450" s="450"/>
      <c r="H450" s="450"/>
      <c r="I450" s="450"/>
      <c r="J450" s="450"/>
    </row>
    <row r="451" spans="3:10" s="444" customFormat="1" ht="21.75" customHeight="1">
      <c r="C451" s="450"/>
      <c r="D451" s="450"/>
      <c r="E451" s="450"/>
      <c r="F451" s="450"/>
      <c r="G451" s="450"/>
      <c r="H451" s="450"/>
      <c r="I451" s="450"/>
      <c r="J451" s="450"/>
    </row>
    <row r="452" spans="3:10" s="444" customFormat="1" ht="21.75" customHeight="1">
      <c r="C452" s="450"/>
      <c r="D452" s="450"/>
      <c r="E452" s="450"/>
      <c r="F452" s="450"/>
      <c r="G452" s="450"/>
      <c r="H452" s="450"/>
      <c r="I452" s="450"/>
      <c r="J452" s="450"/>
    </row>
    <row r="453" spans="3:10" s="444" customFormat="1" ht="21.75" customHeight="1">
      <c r="C453" s="450"/>
      <c r="D453" s="450"/>
      <c r="E453" s="450"/>
      <c r="F453" s="450"/>
      <c r="G453" s="450"/>
      <c r="H453" s="450"/>
      <c r="I453" s="450"/>
      <c r="J453" s="450"/>
    </row>
    <row r="454" spans="3:10" s="444" customFormat="1" ht="21.75" customHeight="1">
      <c r="C454" s="450"/>
      <c r="D454" s="450"/>
      <c r="E454" s="450"/>
      <c r="F454" s="450"/>
      <c r="G454" s="450"/>
      <c r="H454" s="450"/>
      <c r="I454" s="450"/>
      <c r="J454" s="450"/>
    </row>
    <row r="455" spans="3:10" s="444" customFormat="1" ht="21.75" customHeight="1">
      <c r="C455" s="450"/>
      <c r="D455" s="450"/>
      <c r="E455" s="450"/>
      <c r="F455" s="450"/>
      <c r="G455" s="450"/>
      <c r="H455" s="450"/>
      <c r="I455" s="450"/>
      <c r="J455" s="450"/>
    </row>
    <row r="456" spans="3:10" s="444" customFormat="1" ht="21.75" customHeight="1">
      <c r="C456" s="450"/>
      <c r="D456" s="450"/>
      <c r="E456" s="450"/>
      <c r="F456" s="450"/>
      <c r="G456" s="450"/>
      <c r="H456" s="450"/>
      <c r="I456" s="450"/>
      <c r="J456" s="450"/>
    </row>
    <row r="457" spans="3:10" s="444" customFormat="1" ht="21.75" customHeight="1">
      <c r="C457" s="450"/>
      <c r="D457" s="450"/>
      <c r="E457" s="450"/>
      <c r="F457" s="450"/>
      <c r="G457" s="450"/>
      <c r="H457" s="450"/>
      <c r="I457" s="450"/>
      <c r="J457" s="450"/>
    </row>
    <row r="458" spans="3:10" s="444" customFormat="1" ht="21.75" customHeight="1">
      <c r="C458" s="450"/>
      <c r="D458" s="450"/>
      <c r="E458" s="450"/>
      <c r="F458" s="450"/>
      <c r="G458" s="450"/>
      <c r="H458" s="450"/>
      <c r="I458" s="450"/>
      <c r="J458" s="450"/>
    </row>
    <row r="459" spans="3:10" s="444" customFormat="1" ht="21.75" customHeight="1">
      <c r="C459" s="450"/>
      <c r="D459" s="450"/>
      <c r="E459" s="450"/>
      <c r="F459" s="450"/>
      <c r="G459" s="450"/>
      <c r="H459" s="450"/>
      <c r="I459" s="450"/>
      <c r="J459" s="450"/>
    </row>
    <row r="460" spans="3:10" s="444" customFormat="1" ht="21.75" customHeight="1">
      <c r="C460" s="450"/>
      <c r="D460" s="450"/>
      <c r="E460" s="450"/>
      <c r="F460" s="450"/>
      <c r="G460" s="450"/>
      <c r="H460" s="450"/>
      <c r="I460" s="450"/>
      <c r="J460" s="450"/>
    </row>
    <row r="461" spans="3:10" s="444" customFormat="1" ht="21.75" customHeight="1">
      <c r="C461" s="450"/>
      <c r="D461" s="450"/>
      <c r="E461" s="450"/>
      <c r="F461" s="450"/>
      <c r="G461" s="450"/>
      <c r="H461" s="450"/>
      <c r="I461" s="450"/>
      <c r="J461" s="450"/>
    </row>
    <row r="462" spans="3:10" s="444" customFormat="1" ht="21.75" customHeight="1">
      <c r="C462" s="450"/>
      <c r="D462" s="450"/>
      <c r="E462" s="450"/>
      <c r="F462" s="450"/>
      <c r="G462" s="450"/>
      <c r="H462" s="450"/>
      <c r="I462" s="450"/>
      <c r="J462" s="450"/>
    </row>
    <row r="463" spans="3:10" s="444" customFormat="1" ht="21.75" customHeight="1">
      <c r="C463" s="450"/>
      <c r="D463" s="450"/>
      <c r="E463" s="450"/>
      <c r="F463" s="450"/>
      <c r="G463" s="450"/>
      <c r="H463" s="450"/>
      <c r="I463" s="450"/>
      <c r="J463" s="450"/>
    </row>
    <row r="464" spans="3:10" s="444" customFormat="1" ht="21.75" customHeight="1">
      <c r="C464" s="450"/>
      <c r="D464" s="450"/>
      <c r="E464" s="450"/>
      <c r="F464" s="450"/>
      <c r="G464" s="450"/>
      <c r="H464" s="450"/>
      <c r="I464" s="450"/>
      <c r="J464" s="450"/>
    </row>
    <row r="465" spans="3:10" s="444" customFormat="1" ht="21.75" customHeight="1">
      <c r="C465" s="450"/>
      <c r="D465" s="450"/>
      <c r="E465" s="450"/>
      <c r="F465" s="450"/>
      <c r="G465" s="450"/>
      <c r="H465" s="450"/>
      <c r="I465" s="450"/>
      <c r="J465" s="450"/>
    </row>
    <row r="466" spans="3:10" s="444" customFormat="1" ht="21.75" customHeight="1">
      <c r="C466" s="450"/>
      <c r="D466" s="450"/>
      <c r="E466" s="450"/>
      <c r="F466" s="450"/>
      <c r="G466" s="450"/>
      <c r="H466" s="450"/>
      <c r="I466" s="450"/>
      <c r="J466" s="450"/>
    </row>
  </sheetData>
  <mergeCells count="7">
    <mergeCell ref="G4:H4"/>
    <mergeCell ref="J4:J5"/>
    <mergeCell ref="A4:A5"/>
    <mergeCell ref="B4:B5"/>
    <mergeCell ref="C4:C5"/>
    <mergeCell ref="D4:D5"/>
    <mergeCell ref="E4:F4"/>
  </mergeCells>
  <printOptions horizontalCentered="1"/>
  <pageMargins left="0.55118110236220474" right="0.23622047244094491" top="0.35433070866141736" bottom="0.62992125984251968" header="0.27559055118110237" footer="0.35433070866141736"/>
  <pageSetup paperSize="9" scale="91" orientation="landscape" horizontalDpi="360" verticalDpi="360" r:id="rId1"/>
  <headerFooter alignWithMargins="0">
    <oddFooter>หน้าที่ &amp;P จาก &amp;N</oddFooter>
  </headerFooter>
  <rowBreaks count="1" manualBreakCount="1">
    <brk id="26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/>
  </sheetPr>
  <dimension ref="A1:N323"/>
  <sheetViews>
    <sheetView view="pageBreakPreview" topLeftCell="A109" zoomScale="110" zoomScaleNormal="85" zoomScaleSheetLayoutView="110" workbookViewId="0">
      <selection activeCell="F25" sqref="F25:K25"/>
    </sheetView>
  </sheetViews>
  <sheetFormatPr defaultRowHeight="21.75"/>
  <cols>
    <col min="1" max="1" width="7.28515625" style="490" customWidth="1"/>
    <col min="2" max="2" width="50.85546875" style="398" customWidth="1"/>
    <col min="3" max="3" width="11.7109375" style="580" customWidth="1"/>
    <col min="4" max="4" width="7.7109375" style="580" customWidth="1"/>
    <col min="5" max="5" width="12.7109375" style="580" customWidth="1"/>
    <col min="6" max="6" width="15.7109375" style="580" customWidth="1"/>
    <col min="7" max="7" width="12.7109375" style="580" customWidth="1"/>
    <col min="8" max="8" width="15.7109375" style="580" customWidth="1"/>
    <col min="9" max="9" width="16.7109375" style="580" customWidth="1"/>
    <col min="10" max="12" width="12.7109375" style="443" customWidth="1"/>
    <col min="13" max="13" width="13.5703125" style="444" bestFit="1" customWidth="1"/>
    <col min="14" max="14" width="11.28515625" style="444" bestFit="1" customWidth="1"/>
    <col min="15" max="16384" width="9.140625" style="444"/>
  </cols>
  <sheetData>
    <row r="1" spans="1:12" s="298" customFormat="1" ht="21.75" customHeight="1">
      <c r="A1" s="298" t="s">
        <v>45</v>
      </c>
      <c r="B1" s="494"/>
      <c r="C1" s="495" t="str">
        <f>[29]หน้าปก!A10</f>
        <v>ปรับปรุงห้องพักเพื่อการเรียนรู้หอพักชาย 2</v>
      </c>
      <c r="D1" s="495"/>
      <c r="E1" s="495"/>
      <c r="F1" s="495"/>
      <c r="G1" s="495"/>
      <c r="H1" s="495"/>
      <c r="I1" s="495"/>
      <c r="J1" s="496" t="s">
        <v>16</v>
      </c>
      <c r="K1" s="496"/>
      <c r="L1" s="496"/>
    </row>
    <row r="2" spans="1:12" s="298" customFormat="1" ht="21.75" customHeight="1">
      <c r="A2" s="298" t="s">
        <v>46</v>
      </c>
      <c r="B2" s="494"/>
      <c r="C2" s="495" t="str">
        <f>[29]หน้าปก!A11</f>
        <v>มหาวิทยาลัยราชภัฏอุดรธานี (พื้นที่การศึกษาสามพร้าว)</v>
      </c>
      <c r="D2" s="495"/>
      <c r="E2" s="495"/>
      <c r="F2" s="495"/>
      <c r="G2" s="495"/>
      <c r="H2" s="495"/>
      <c r="I2" s="495"/>
      <c r="J2" s="496"/>
      <c r="K2" s="496"/>
      <c r="L2" s="496"/>
    </row>
    <row r="3" spans="1:12" s="298" customFormat="1" ht="21.75" customHeight="1">
      <c r="A3" s="298" t="s">
        <v>47</v>
      </c>
      <c r="B3" s="498"/>
      <c r="C3" s="499" t="str">
        <f>[29]หน้าปก!A15</f>
        <v>ฝ่ายออกแบบและควบคุมงานก่อสร้าง</v>
      </c>
      <c r="D3" s="500"/>
      <c r="E3" s="500"/>
      <c r="F3" s="500"/>
      <c r="G3" s="500"/>
      <c r="H3" s="500"/>
      <c r="I3" s="500" t="s">
        <v>48</v>
      </c>
      <c r="J3" s="501" t="str">
        <f>[29]หน้าปก!A16</f>
        <v>(วันที่)</v>
      </c>
      <c r="K3" s="501"/>
      <c r="L3" s="501"/>
    </row>
    <row r="4" spans="1:12" ht="21.75" customHeight="1">
      <c r="A4" s="632" t="s">
        <v>0</v>
      </c>
      <c r="B4" s="634" t="s">
        <v>1</v>
      </c>
      <c r="C4" s="636" t="s">
        <v>2</v>
      </c>
      <c r="D4" s="636" t="s">
        <v>3</v>
      </c>
      <c r="E4" s="638" t="s">
        <v>62</v>
      </c>
      <c r="F4" s="638"/>
      <c r="G4" s="638" t="s">
        <v>63</v>
      </c>
      <c r="H4" s="638"/>
      <c r="I4" s="44" t="s">
        <v>64</v>
      </c>
      <c r="J4" s="634" t="s">
        <v>4</v>
      </c>
      <c r="K4" s="592"/>
      <c r="L4" s="592"/>
    </row>
    <row r="5" spans="1:12" ht="21.75" customHeight="1">
      <c r="A5" s="633"/>
      <c r="B5" s="635"/>
      <c r="C5" s="637"/>
      <c r="D5" s="637"/>
      <c r="E5" s="45" t="s">
        <v>5</v>
      </c>
      <c r="F5" s="45" t="s">
        <v>6</v>
      </c>
      <c r="G5" s="45" t="s">
        <v>5</v>
      </c>
      <c r="H5" s="45" t="s">
        <v>6</v>
      </c>
      <c r="I5" s="45" t="s">
        <v>7</v>
      </c>
      <c r="J5" s="635"/>
      <c r="K5" s="592"/>
      <c r="L5" s="592"/>
    </row>
    <row r="6" spans="1:12" ht="21.75" customHeight="1">
      <c r="A6" s="30" t="s">
        <v>59</v>
      </c>
      <c r="B6" s="276" t="s">
        <v>60</v>
      </c>
      <c r="C6" s="570"/>
      <c r="D6" s="44"/>
      <c r="E6" s="570"/>
      <c r="F6" s="571"/>
      <c r="G6" s="570"/>
      <c r="H6" s="570"/>
      <c r="I6" s="570"/>
      <c r="J6" s="445"/>
      <c r="K6" s="593"/>
      <c r="L6" s="593"/>
    </row>
    <row r="7" spans="1:12" ht="21.75" customHeight="1">
      <c r="A7" s="254">
        <v>4.0999999999999996</v>
      </c>
      <c r="B7" s="275" t="s">
        <v>283</v>
      </c>
      <c r="C7" s="249"/>
      <c r="D7" s="252" t="s">
        <v>31</v>
      </c>
      <c r="E7" s="249"/>
      <c r="F7" s="249"/>
      <c r="G7" s="249"/>
      <c r="H7" s="249"/>
      <c r="I7" s="249"/>
      <c r="J7" s="492"/>
      <c r="K7" s="594"/>
      <c r="L7" s="594"/>
    </row>
    <row r="8" spans="1:12" ht="21.75" customHeight="1">
      <c r="A8" s="254" t="s">
        <v>287</v>
      </c>
      <c r="B8" s="283" t="s">
        <v>284</v>
      </c>
      <c r="C8" s="249"/>
      <c r="D8" s="284" t="s">
        <v>31</v>
      </c>
      <c r="E8" s="249"/>
      <c r="F8" s="270"/>
      <c r="G8" s="249"/>
      <c r="H8" s="270"/>
      <c r="I8" s="270"/>
      <c r="J8" s="446"/>
      <c r="K8" s="595"/>
      <c r="L8" s="595"/>
    </row>
    <row r="9" spans="1:12" ht="21.75" customHeight="1">
      <c r="A9" s="254" t="s">
        <v>288</v>
      </c>
      <c r="B9" s="283" t="s">
        <v>285</v>
      </c>
      <c r="C9" s="249"/>
      <c r="D9" s="284" t="s">
        <v>31</v>
      </c>
      <c r="E9" s="249"/>
      <c r="F9" s="270"/>
      <c r="G9" s="249"/>
      <c r="H9" s="270"/>
      <c r="I9" s="270"/>
      <c r="J9" s="446"/>
      <c r="K9" s="595"/>
      <c r="L9" s="595"/>
    </row>
    <row r="10" spans="1:12" ht="21.75" customHeight="1">
      <c r="A10" s="254" t="s">
        <v>289</v>
      </c>
      <c r="B10" s="283" t="s">
        <v>314</v>
      </c>
      <c r="C10" s="249"/>
      <c r="D10" s="284" t="s">
        <v>31</v>
      </c>
      <c r="E10" s="249"/>
      <c r="F10" s="270"/>
      <c r="G10" s="249"/>
      <c r="H10" s="270"/>
      <c r="I10" s="270"/>
      <c r="J10" s="446"/>
      <c r="K10" s="595"/>
      <c r="L10" s="595"/>
    </row>
    <row r="11" spans="1:12" ht="21.75" customHeight="1">
      <c r="A11" s="254" t="s">
        <v>290</v>
      </c>
      <c r="B11" s="283" t="s">
        <v>286</v>
      </c>
      <c r="C11" s="249"/>
      <c r="D11" s="284" t="s">
        <v>31</v>
      </c>
      <c r="E11" s="249"/>
      <c r="F11" s="270"/>
      <c r="G11" s="249"/>
      <c r="H11" s="270"/>
      <c r="I11" s="270"/>
      <c r="J11" s="446"/>
      <c r="K11" s="595"/>
      <c r="L11" s="595"/>
    </row>
    <row r="12" spans="1:12" ht="21.75" customHeight="1">
      <c r="A12" s="254" t="s">
        <v>291</v>
      </c>
      <c r="B12" s="351" t="s">
        <v>339</v>
      </c>
      <c r="C12" s="249"/>
      <c r="D12" s="284" t="s">
        <v>31</v>
      </c>
      <c r="E12" s="249"/>
      <c r="F12" s="270"/>
      <c r="G12" s="270"/>
      <c r="H12" s="270"/>
      <c r="I12" s="270"/>
      <c r="J12" s="446"/>
      <c r="K12" s="595"/>
      <c r="L12" s="595"/>
    </row>
    <row r="13" spans="1:12" ht="21.75" customHeight="1">
      <c r="A13" s="254" t="s">
        <v>338</v>
      </c>
      <c r="B13" s="283" t="s">
        <v>343</v>
      </c>
      <c r="C13" s="249"/>
      <c r="D13" s="284" t="s">
        <v>31</v>
      </c>
      <c r="E13" s="249"/>
      <c r="F13" s="270"/>
      <c r="G13" s="270"/>
      <c r="H13" s="270"/>
      <c r="I13" s="270"/>
      <c r="J13" s="446"/>
      <c r="K13" s="595"/>
      <c r="L13" s="595"/>
    </row>
    <row r="14" spans="1:12" ht="21.75" customHeight="1">
      <c r="A14" s="254" t="s">
        <v>342</v>
      </c>
      <c r="B14" s="351" t="s">
        <v>346</v>
      </c>
      <c r="C14" s="249"/>
      <c r="D14" s="284" t="s">
        <v>31</v>
      </c>
      <c r="E14" s="249"/>
      <c r="F14" s="270"/>
      <c r="G14" s="270"/>
      <c r="H14" s="270"/>
      <c r="I14" s="270"/>
      <c r="J14" s="446"/>
      <c r="K14" s="595"/>
      <c r="L14" s="595"/>
    </row>
    <row r="15" spans="1:12" ht="21.75" customHeight="1">
      <c r="A15" s="254"/>
      <c r="B15" s="275"/>
      <c r="C15" s="249"/>
      <c r="D15" s="252"/>
      <c r="E15" s="249"/>
      <c r="F15" s="249"/>
      <c r="G15" s="249"/>
      <c r="H15" s="249"/>
      <c r="I15" s="249"/>
      <c r="J15" s="492"/>
      <c r="K15" s="594"/>
      <c r="L15" s="594"/>
    </row>
    <row r="16" spans="1:12" s="449" customFormat="1" ht="21.75" customHeight="1">
      <c r="A16" s="254"/>
      <c r="B16" s="275"/>
      <c r="C16" s="249"/>
      <c r="D16" s="252"/>
      <c r="E16" s="249"/>
      <c r="F16" s="249"/>
      <c r="G16" s="249"/>
      <c r="H16" s="249"/>
      <c r="I16" s="249"/>
      <c r="J16" s="492"/>
      <c r="K16" s="594"/>
      <c r="L16" s="594"/>
    </row>
    <row r="17" spans="1:14" ht="21.75" customHeight="1">
      <c r="A17" s="254"/>
      <c r="B17" s="275"/>
      <c r="C17" s="249"/>
      <c r="D17" s="252"/>
      <c r="E17" s="249"/>
      <c r="F17" s="249"/>
      <c r="G17" s="249"/>
      <c r="H17" s="249"/>
      <c r="I17" s="249"/>
      <c r="J17" s="492"/>
      <c r="K17" s="594"/>
      <c r="L17" s="594"/>
    </row>
    <row r="18" spans="1:14" ht="21.75" customHeight="1">
      <c r="A18" s="254"/>
      <c r="B18" s="275"/>
      <c r="C18" s="249"/>
      <c r="D18" s="252"/>
      <c r="E18" s="249"/>
      <c r="F18" s="249"/>
      <c r="G18" s="249"/>
      <c r="H18" s="249"/>
      <c r="I18" s="249"/>
      <c r="J18" s="492"/>
      <c r="K18" s="594"/>
      <c r="L18" s="594"/>
    </row>
    <row r="19" spans="1:14" ht="21.75" customHeight="1">
      <c r="A19" s="254"/>
      <c r="B19" s="275"/>
      <c r="C19" s="249"/>
      <c r="D19" s="252"/>
      <c r="E19" s="249"/>
      <c r="F19" s="249"/>
      <c r="G19" s="249"/>
      <c r="H19" s="249"/>
      <c r="I19" s="249"/>
      <c r="J19" s="492"/>
      <c r="K19" s="594"/>
      <c r="L19" s="594"/>
    </row>
    <row r="20" spans="1:14" s="449" customFormat="1" ht="21.75" customHeight="1">
      <c r="A20" s="254"/>
      <c r="B20" s="275"/>
      <c r="C20" s="249"/>
      <c r="D20" s="252"/>
      <c r="E20" s="249"/>
      <c r="F20" s="249"/>
      <c r="G20" s="249"/>
      <c r="H20" s="249"/>
      <c r="I20" s="249"/>
      <c r="J20" s="492"/>
      <c r="K20" s="594"/>
      <c r="L20" s="594"/>
      <c r="N20" s="572"/>
    </row>
    <row r="21" spans="1:14" s="449" customFormat="1" ht="21.75" customHeight="1">
      <c r="A21" s="254"/>
      <c r="B21" s="275"/>
      <c r="C21" s="249"/>
      <c r="D21" s="252"/>
      <c r="E21" s="249"/>
      <c r="F21" s="249"/>
      <c r="G21" s="249"/>
      <c r="H21" s="249"/>
      <c r="I21" s="249"/>
      <c r="J21" s="492"/>
      <c r="K21" s="594"/>
      <c r="L21" s="594"/>
    </row>
    <row r="22" spans="1:14" s="449" customFormat="1" ht="21.75" customHeight="1">
      <c r="A22" s="254"/>
      <c r="B22" s="275"/>
      <c r="C22" s="249"/>
      <c r="D22" s="252"/>
      <c r="E22" s="249"/>
      <c r="F22" s="249"/>
      <c r="G22" s="249"/>
      <c r="H22" s="249"/>
      <c r="I22" s="249"/>
      <c r="J22" s="492"/>
      <c r="K22" s="594"/>
      <c r="L22" s="594"/>
    </row>
    <row r="23" spans="1:14" s="449" customFormat="1" ht="21.75" customHeight="1">
      <c r="A23" s="254"/>
      <c r="B23" s="275"/>
      <c r="C23" s="249"/>
      <c r="D23" s="252"/>
      <c r="E23" s="249"/>
      <c r="F23" s="249"/>
      <c r="G23" s="249"/>
      <c r="H23" s="249"/>
      <c r="I23" s="249"/>
      <c r="J23" s="492"/>
      <c r="K23" s="594"/>
      <c r="L23" s="594"/>
    </row>
    <row r="24" spans="1:14" s="449" customFormat="1" ht="21.75" customHeight="1">
      <c r="A24" s="29"/>
      <c r="B24" s="279"/>
      <c r="C24" s="277"/>
      <c r="D24" s="217"/>
      <c r="E24" s="86"/>
      <c r="F24" s="86"/>
      <c r="G24" s="278"/>
      <c r="H24" s="277"/>
      <c r="I24" s="86"/>
      <c r="J24" s="491"/>
      <c r="K24" s="594"/>
      <c r="L24" s="594"/>
    </row>
    <row r="25" spans="1:14" ht="21.75" customHeight="1">
      <c r="A25" s="25"/>
      <c r="B25" s="20" t="s">
        <v>15</v>
      </c>
      <c r="C25" s="573"/>
      <c r="D25" s="372"/>
      <c r="E25" s="573"/>
      <c r="F25" s="285"/>
      <c r="G25" s="46"/>
      <c r="H25" s="285"/>
      <c r="I25" s="285"/>
      <c r="J25" s="346"/>
      <c r="K25" s="595"/>
      <c r="L25" s="595"/>
      <c r="M25" s="450"/>
    </row>
    <row r="26" spans="1:14" ht="21.75" customHeight="1">
      <c r="A26" s="28" t="s">
        <v>287</v>
      </c>
      <c r="B26" s="23" t="s">
        <v>284</v>
      </c>
      <c r="C26" s="570"/>
      <c r="D26" s="44"/>
      <c r="E26" s="570"/>
      <c r="F26" s="570"/>
      <c r="G26" s="570"/>
      <c r="H26" s="570"/>
      <c r="I26" s="570"/>
      <c r="J26" s="342"/>
      <c r="K26" s="488"/>
      <c r="L26" s="488"/>
      <c r="M26" s="451"/>
    </row>
    <row r="27" spans="1:14" ht="21.75" customHeight="1">
      <c r="A27" s="254" t="s">
        <v>8</v>
      </c>
      <c r="B27" s="23" t="s">
        <v>292</v>
      </c>
      <c r="C27" s="249"/>
      <c r="D27" s="252"/>
      <c r="E27" s="249"/>
      <c r="F27" s="249"/>
      <c r="G27" s="249"/>
      <c r="H27" s="249"/>
      <c r="I27" s="249"/>
      <c r="J27" s="270"/>
      <c r="K27" s="488"/>
      <c r="L27" s="488"/>
      <c r="M27" s="463"/>
    </row>
    <row r="28" spans="1:14" ht="21.75" customHeight="1">
      <c r="A28" s="254"/>
      <c r="B28" s="23" t="s">
        <v>293</v>
      </c>
      <c r="C28" s="249"/>
      <c r="D28" s="252"/>
      <c r="E28" s="249"/>
      <c r="F28" s="249"/>
      <c r="G28" s="249"/>
      <c r="H28" s="249"/>
      <c r="I28" s="249"/>
      <c r="J28" s="600"/>
      <c r="K28" s="488"/>
      <c r="L28" s="488"/>
      <c r="M28" s="463"/>
    </row>
    <row r="29" spans="1:14" ht="21.75" customHeight="1">
      <c r="A29" s="254"/>
      <c r="B29" s="23" t="s">
        <v>294</v>
      </c>
      <c r="C29" s="23"/>
      <c r="D29" s="23" t="s">
        <v>268</v>
      </c>
      <c r="E29" s="23"/>
      <c r="F29" s="23"/>
      <c r="G29" s="23"/>
      <c r="H29" s="23"/>
      <c r="I29" s="23"/>
      <c r="J29" s="23"/>
      <c r="K29" s="596"/>
      <c r="L29" s="596"/>
      <c r="M29" s="463"/>
    </row>
    <row r="30" spans="1:14" ht="21.75" customHeight="1">
      <c r="A30" s="254"/>
      <c r="B30" s="23" t="s">
        <v>295</v>
      </c>
      <c r="C30" s="23"/>
      <c r="D30" s="23"/>
      <c r="E30" s="23"/>
      <c r="F30" s="23"/>
      <c r="G30" s="23"/>
      <c r="H30" s="23"/>
      <c r="I30" s="23"/>
      <c r="J30" s="23"/>
      <c r="K30" s="596"/>
      <c r="L30" s="596"/>
      <c r="M30" s="463"/>
    </row>
    <row r="31" spans="1:14" ht="21.75" customHeight="1">
      <c r="A31" s="254" t="s">
        <v>8</v>
      </c>
      <c r="B31" s="23" t="s">
        <v>296</v>
      </c>
      <c r="C31" s="23"/>
      <c r="D31" s="23" t="s">
        <v>268</v>
      </c>
      <c r="E31" s="23"/>
      <c r="F31" s="23"/>
      <c r="G31" s="23"/>
      <c r="H31" s="23"/>
      <c r="I31" s="23"/>
      <c r="J31" s="23"/>
      <c r="K31" s="596"/>
      <c r="L31" s="596"/>
      <c r="M31" s="463"/>
    </row>
    <row r="32" spans="1:14" s="462" customFormat="1" ht="21.75" customHeight="1">
      <c r="A32" s="254"/>
      <c r="B32" s="23" t="s">
        <v>297</v>
      </c>
      <c r="C32" s="23"/>
      <c r="D32" s="23" t="s">
        <v>268</v>
      </c>
      <c r="E32" s="23"/>
      <c r="F32" s="23"/>
      <c r="G32" s="23"/>
      <c r="H32" s="23"/>
      <c r="I32" s="23"/>
      <c r="J32" s="23"/>
      <c r="K32" s="596"/>
      <c r="L32" s="596"/>
      <c r="M32" s="454"/>
    </row>
    <row r="33" spans="1:13" ht="21.75" customHeight="1">
      <c r="A33" s="254"/>
      <c r="B33" s="23" t="s">
        <v>300</v>
      </c>
      <c r="C33" s="23"/>
      <c r="D33" s="23" t="s">
        <v>299</v>
      </c>
      <c r="E33" s="23"/>
      <c r="F33" s="23"/>
      <c r="G33" s="23"/>
      <c r="H33" s="23"/>
      <c r="I33" s="23"/>
      <c r="J33" s="23"/>
      <c r="K33" s="596"/>
      <c r="L33" s="596"/>
      <c r="M33" s="463"/>
    </row>
    <row r="34" spans="1:13" ht="21.75" customHeight="1">
      <c r="A34" s="254"/>
      <c r="B34" s="292" t="s">
        <v>303</v>
      </c>
      <c r="C34" s="292"/>
      <c r="D34" s="292" t="s">
        <v>31</v>
      </c>
      <c r="E34" s="292"/>
      <c r="F34" s="292"/>
      <c r="G34" s="292"/>
      <c r="H34" s="292"/>
      <c r="I34" s="292"/>
      <c r="J34" s="292"/>
      <c r="K34" s="486"/>
      <c r="L34" s="486"/>
      <c r="M34" s="463"/>
    </row>
    <row r="35" spans="1:13" ht="21.75" customHeight="1">
      <c r="A35" s="254"/>
      <c r="B35" s="292" t="s">
        <v>304</v>
      </c>
      <c r="C35" s="292"/>
      <c r="D35" s="292" t="s">
        <v>31</v>
      </c>
      <c r="E35" s="292"/>
      <c r="F35" s="292"/>
      <c r="G35" s="292"/>
      <c r="H35" s="292"/>
      <c r="I35" s="292"/>
      <c r="J35" s="292"/>
      <c r="K35" s="486"/>
      <c r="L35" s="486"/>
      <c r="M35" s="463"/>
    </row>
    <row r="36" spans="1:13" ht="21.75" customHeight="1">
      <c r="A36" s="254"/>
      <c r="B36" s="292" t="s">
        <v>305</v>
      </c>
      <c r="C36" s="292"/>
      <c r="D36" s="292" t="s">
        <v>31</v>
      </c>
      <c r="E36" s="292"/>
      <c r="F36" s="292"/>
      <c r="G36" s="292"/>
      <c r="H36" s="292"/>
      <c r="I36" s="292"/>
      <c r="J36" s="292"/>
      <c r="K36" s="486"/>
      <c r="L36" s="486"/>
      <c r="M36" s="463"/>
    </row>
    <row r="37" spans="1:13" ht="21.75" customHeight="1">
      <c r="A37" s="214"/>
      <c r="B37" s="215" t="s">
        <v>15</v>
      </c>
      <c r="C37" s="574"/>
      <c r="D37" s="575"/>
      <c r="E37" s="574"/>
      <c r="F37" s="341"/>
      <c r="G37" s="216"/>
      <c r="H37" s="341"/>
      <c r="I37" s="341"/>
      <c r="J37" s="339"/>
      <c r="K37" s="597"/>
      <c r="L37" s="597"/>
      <c r="M37" s="463"/>
    </row>
    <row r="38" spans="1:13" ht="21.75" customHeight="1">
      <c r="A38" s="28" t="s">
        <v>288</v>
      </c>
      <c r="B38" s="23" t="s">
        <v>285</v>
      </c>
      <c r="C38" s="570"/>
      <c r="D38" s="44"/>
      <c r="E38" s="570"/>
      <c r="F38" s="570"/>
      <c r="G38" s="570"/>
      <c r="H38" s="570"/>
      <c r="I38" s="570"/>
      <c r="J38" s="342"/>
      <c r="K38" s="488"/>
      <c r="L38" s="488"/>
    </row>
    <row r="39" spans="1:13" ht="21.75" customHeight="1">
      <c r="A39" s="254" t="s">
        <v>8</v>
      </c>
      <c r="B39" s="23" t="s">
        <v>292</v>
      </c>
      <c r="C39" s="249"/>
      <c r="D39" s="252"/>
      <c r="E39" s="249"/>
      <c r="F39" s="249"/>
      <c r="G39" s="249"/>
      <c r="H39" s="249"/>
      <c r="I39" s="249"/>
      <c r="J39" s="270"/>
      <c r="K39" s="488"/>
      <c r="L39" s="488"/>
    </row>
    <row r="40" spans="1:13" ht="21.75" customHeight="1">
      <c r="A40" s="254"/>
      <c r="B40" s="23" t="s">
        <v>306</v>
      </c>
      <c r="C40" s="249"/>
      <c r="D40" s="252"/>
      <c r="E40" s="249"/>
      <c r="F40" s="249"/>
      <c r="G40" s="249"/>
      <c r="H40" s="249"/>
      <c r="I40" s="249"/>
      <c r="J40" s="270"/>
      <c r="K40" s="488"/>
      <c r="L40" s="488"/>
    </row>
    <row r="41" spans="1:13" ht="21.75" customHeight="1">
      <c r="A41" s="254"/>
      <c r="B41" s="23" t="s">
        <v>307</v>
      </c>
      <c r="C41" s="23"/>
      <c r="D41" s="23" t="s">
        <v>268</v>
      </c>
      <c r="E41" s="23"/>
      <c r="F41" s="23"/>
      <c r="G41" s="23"/>
      <c r="H41" s="23"/>
      <c r="I41" s="23"/>
      <c r="J41" s="23"/>
      <c r="K41" s="596"/>
      <c r="L41" s="596"/>
    </row>
    <row r="42" spans="1:13" ht="21.75" customHeight="1">
      <c r="A42" s="254"/>
      <c r="B42" s="23" t="s">
        <v>313</v>
      </c>
      <c r="C42" s="23"/>
      <c r="D42" s="23" t="s">
        <v>268</v>
      </c>
      <c r="E42" s="23"/>
      <c r="F42" s="23"/>
      <c r="G42" s="23"/>
      <c r="H42" s="23"/>
      <c r="I42" s="23"/>
      <c r="J42" s="23"/>
      <c r="K42" s="596"/>
      <c r="L42" s="596"/>
    </row>
    <row r="43" spans="1:13" ht="21.75" customHeight="1">
      <c r="A43" s="254"/>
      <c r="B43" s="23" t="s">
        <v>308</v>
      </c>
      <c r="C43" s="23"/>
      <c r="D43" s="23"/>
      <c r="E43" s="23"/>
      <c r="F43" s="23"/>
      <c r="G43" s="23"/>
      <c r="H43" s="23"/>
      <c r="I43" s="23"/>
      <c r="J43" s="23"/>
      <c r="K43" s="596"/>
      <c r="L43" s="596"/>
    </row>
    <row r="44" spans="1:13" ht="21.75" customHeight="1">
      <c r="A44" s="254" t="s">
        <v>8</v>
      </c>
      <c r="B44" s="23" t="s">
        <v>309</v>
      </c>
      <c r="C44" s="23"/>
      <c r="D44" s="23" t="s">
        <v>268</v>
      </c>
      <c r="E44" s="23"/>
      <c r="F44" s="23"/>
      <c r="G44" s="23"/>
      <c r="H44" s="23"/>
      <c r="I44" s="23"/>
      <c r="J44" s="23"/>
      <c r="K44" s="596"/>
      <c r="L44" s="596"/>
    </row>
    <row r="45" spans="1:13" ht="21.75" customHeight="1">
      <c r="A45" s="254"/>
      <c r="B45" s="23" t="s">
        <v>310</v>
      </c>
      <c r="C45" s="23"/>
      <c r="D45" s="23" t="s">
        <v>268</v>
      </c>
      <c r="E45" s="23"/>
      <c r="F45" s="23"/>
      <c r="G45" s="23"/>
      <c r="H45" s="23"/>
      <c r="I45" s="23"/>
      <c r="J45" s="23"/>
      <c r="K45" s="596"/>
      <c r="L45" s="596"/>
    </row>
    <row r="46" spans="1:13" ht="21.75" customHeight="1">
      <c r="A46" s="254"/>
      <c r="B46" s="23" t="s">
        <v>296</v>
      </c>
      <c r="C46" s="23"/>
      <c r="D46" s="23" t="s">
        <v>268</v>
      </c>
      <c r="E46" s="23"/>
      <c r="F46" s="23"/>
      <c r="G46" s="23"/>
      <c r="H46" s="23"/>
      <c r="I46" s="23"/>
      <c r="J46" s="23"/>
      <c r="K46" s="596"/>
      <c r="L46" s="596"/>
    </row>
    <row r="47" spans="1:13" ht="21.75" customHeight="1">
      <c r="A47" s="254"/>
      <c r="B47" s="23" t="s">
        <v>311</v>
      </c>
      <c r="C47" s="23"/>
      <c r="D47" s="23" t="s">
        <v>298</v>
      </c>
      <c r="E47" s="23"/>
      <c r="F47" s="23"/>
      <c r="G47" s="23"/>
      <c r="H47" s="23"/>
      <c r="I47" s="23"/>
      <c r="J47" s="23"/>
      <c r="K47" s="596"/>
      <c r="L47" s="596"/>
    </row>
    <row r="48" spans="1:13" ht="21.75" customHeight="1">
      <c r="A48" s="254"/>
      <c r="B48" s="23" t="s">
        <v>301</v>
      </c>
      <c r="C48" s="23"/>
      <c r="D48" s="23" t="s">
        <v>302</v>
      </c>
      <c r="E48" s="23"/>
      <c r="F48" s="23"/>
      <c r="G48" s="23"/>
      <c r="H48" s="23"/>
      <c r="I48" s="23"/>
      <c r="J48" s="23"/>
      <c r="K48" s="596"/>
      <c r="L48" s="596"/>
    </row>
    <row r="49" spans="1:12" ht="21.75" customHeight="1">
      <c r="A49" s="254"/>
      <c r="B49" s="292" t="s">
        <v>303</v>
      </c>
      <c r="C49" s="292"/>
      <c r="D49" s="292" t="s">
        <v>31</v>
      </c>
      <c r="E49" s="292"/>
      <c r="F49" s="292"/>
      <c r="G49" s="292"/>
      <c r="H49" s="292"/>
      <c r="I49" s="292"/>
      <c r="J49" s="292"/>
      <c r="K49" s="486"/>
      <c r="L49" s="486"/>
    </row>
    <row r="50" spans="1:12" ht="21.75" customHeight="1">
      <c r="A50" s="254"/>
      <c r="B50" s="293" t="s">
        <v>312</v>
      </c>
      <c r="C50" s="292"/>
      <c r="D50" s="292" t="s">
        <v>31</v>
      </c>
      <c r="E50" s="292"/>
      <c r="F50" s="292"/>
      <c r="G50" s="292"/>
      <c r="H50" s="292"/>
      <c r="I50" s="292"/>
      <c r="J50" s="292"/>
      <c r="K50" s="486"/>
      <c r="L50" s="486"/>
    </row>
    <row r="51" spans="1:12" ht="21.75" customHeight="1">
      <c r="A51" s="29"/>
      <c r="B51" s="292" t="s">
        <v>305</v>
      </c>
      <c r="C51" s="292"/>
      <c r="D51" s="292" t="s">
        <v>31</v>
      </c>
      <c r="E51" s="292"/>
      <c r="F51" s="292"/>
      <c r="G51" s="292"/>
      <c r="H51" s="292"/>
      <c r="I51" s="292"/>
      <c r="J51" s="292"/>
      <c r="K51" s="486"/>
      <c r="L51" s="486"/>
    </row>
    <row r="52" spans="1:12" ht="21.75" customHeight="1">
      <c r="A52" s="214"/>
      <c r="B52" s="215" t="s">
        <v>15</v>
      </c>
      <c r="C52" s="296"/>
      <c r="D52" s="296"/>
      <c r="E52" s="296"/>
      <c r="F52" s="296"/>
      <c r="G52" s="296"/>
      <c r="H52" s="296"/>
      <c r="I52" s="296"/>
      <c r="J52" s="296"/>
      <c r="K52" s="598"/>
      <c r="L52" s="598"/>
    </row>
    <row r="53" spans="1:12" ht="21.75" customHeight="1">
      <c r="A53" s="28" t="s">
        <v>289</v>
      </c>
      <c r="B53" s="283" t="s">
        <v>314</v>
      </c>
      <c r="C53" s="570"/>
      <c r="D53" s="44"/>
      <c r="E53" s="570"/>
      <c r="F53" s="570"/>
      <c r="G53" s="570"/>
      <c r="H53" s="570"/>
      <c r="I53" s="570"/>
      <c r="J53" s="342"/>
      <c r="K53" s="488"/>
      <c r="L53" s="488"/>
    </row>
    <row r="54" spans="1:12" ht="21.75" customHeight="1">
      <c r="A54" s="254" t="s">
        <v>8</v>
      </c>
      <c r="B54" s="23" t="s">
        <v>292</v>
      </c>
      <c r="C54" s="249"/>
      <c r="D54" s="252"/>
      <c r="E54" s="249"/>
      <c r="F54" s="249"/>
      <c r="G54" s="249"/>
      <c r="H54" s="249"/>
      <c r="I54" s="249"/>
      <c r="J54" s="270"/>
      <c r="K54" s="488"/>
      <c r="L54" s="488"/>
    </row>
    <row r="55" spans="1:12" ht="21.75" customHeight="1">
      <c r="A55" s="254"/>
      <c r="B55" s="23" t="s">
        <v>308</v>
      </c>
      <c r="C55" s="23"/>
      <c r="D55" s="23"/>
      <c r="E55" s="23"/>
      <c r="F55" s="23"/>
      <c r="G55" s="23"/>
      <c r="H55" s="23"/>
      <c r="I55" s="23"/>
      <c r="J55" s="23"/>
      <c r="K55" s="596"/>
      <c r="L55" s="596"/>
    </row>
    <row r="56" spans="1:12" ht="21.75" customHeight="1">
      <c r="A56" s="254" t="s">
        <v>8</v>
      </c>
      <c r="B56" s="23" t="s">
        <v>309</v>
      </c>
      <c r="C56" s="23"/>
      <c r="D56" s="23" t="s">
        <v>268</v>
      </c>
      <c r="E56" s="23"/>
      <c r="F56" s="23"/>
      <c r="G56" s="23"/>
      <c r="H56" s="23"/>
      <c r="I56" s="23"/>
      <c r="J56" s="23"/>
      <c r="K56" s="596"/>
      <c r="L56" s="596"/>
    </row>
    <row r="57" spans="1:12" ht="21.75" customHeight="1">
      <c r="A57" s="254"/>
      <c r="B57" s="23" t="s">
        <v>318</v>
      </c>
      <c r="C57" s="23"/>
      <c r="D57" s="23" t="s">
        <v>299</v>
      </c>
      <c r="E57" s="23"/>
      <c r="F57" s="23"/>
      <c r="G57" s="23"/>
      <c r="H57" s="23"/>
      <c r="I57" s="23"/>
      <c r="J57" s="23"/>
      <c r="K57" s="596"/>
      <c r="L57" s="596"/>
    </row>
    <row r="58" spans="1:12" ht="21.75" customHeight="1">
      <c r="A58" s="254"/>
      <c r="B58" s="23" t="s">
        <v>319</v>
      </c>
      <c r="C58" s="23"/>
      <c r="D58" s="23" t="s">
        <v>299</v>
      </c>
      <c r="E58" s="23"/>
      <c r="F58" s="23"/>
      <c r="G58" s="23"/>
      <c r="H58" s="23"/>
      <c r="I58" s="23"/>
      <c r="J58" s="23"/>
      <c r="K58" s="596"/>
      <c r="L58" s="596"/>
    </row>
    <row r="59" spans="1:12" ht="21.75" customHeight="1">
      <c r="A59" s="254"/>
      <c r="B59" s="292" t="s">
        <v>303</v>
      </c>
      <c r="C59" s="292"/>
      <c r="D59" s="292" t="s">
        <v>31</v>
      </c>
      <c r="E59" s="292"/>
      <c r="F59" s="292"/>
      <c r="G59" s="292"/>
      <c r="H59" s="292"/>
      <c r="I59" s="292"/>
      <c r="J59" s="292"/>
      <c r="K59" s="486"/>
      <c r="L59" s="486"/>
    </row>
    <row r="60" spans="1:12" ht="21.75" customHeight="1">
      <c r="A60" s="254"/>
      <c r="B60" s="293" t="s">
        <v>312</v>
      </c>
      <c r="C60" s="292"/>
      <c r="D60" s="292" t="s">
        <v>31</v>
      </c>
      <c r="E60" s="292"/>
      <c r="F60" s="292"/>
      <c r="G60" s="292"/>
      <c r="H60" s="292"/>
      <c r="I60" s="292"/>
      <c r="J60" s="292"/>
      <c r="K60" s="486"/>
      <c r="L60" s="486"/>
    </row>
    <row r="61" spans="1:12" ht="21.75" customHeight="1">
      <c r="A61" s="29"/>
      <c r="B61" s="292" t="s">
        <v>305</v>
      </c>
      <c r="C61" s="292"/>
      <c r="D61" s="292" t="s">
        <v>31</v>
      </c>
      <c r="E61" s="292"/>
      <c r="F61" s="292"/>
      <c r="G61" s="292"/>
      <c r="H61" s="292"/>
      <c r="I61" s="292"/>
      <c r="J61" s="292"/>
      <c r="K61" s="486"/>
      <c r="L61" s="486"/>
    </row>
    <row r="62" spans="1:12" ht="21.75" customHeight="1">
      <c r="A62" s="214"/>
      <c r="B62" s="215" t="s">
        <v>15</v>
      </c>
      <c r="C62" s="296"/>
      <c r="D62" s="296"/>
      <c r="E62" s="296"/>
      <c r="F62" s="296"/>
      <c r="G62" s="296"/>
      <c r="H62" s="296"/>
      <c r="I62" s="296"/>
      <c r="J62" s="296"/>
      <c r="K62" s="598"/>
      <c r="L62" s="598"/>
    </row>
    <row r="63" spans="1:12" ht="21.75" customHeight="1">
      <c r="A63" s="28" t="s">
        <v>290</v>
      </c>
      <c r="B63" s="283" t="s">
        <v>286</v>
      </c>
      <c r="C63" s="570"/>
      <c r="D63" s="44"/>
      <c r="E63" s="570"/>
      <c r="F63" s="570"/>
      <c r="G63" s="570"/>
      <c r="H63" s="570"/>
      <c r="I63" s="570"/>
      <c r="J63" s="342"/>
      <c r="K63" s="488"/>
      <c r="L63" s="488"/>
    </row>
    <row r="64" spans="1:12" ht="21.75" customHeight="1">
      <c r="A64" s="254" t="s">
        <v>8</v>
      </c>
      <c r="B64" s="23" t="s">
        <v>292</v>
      </c>
      <c r="C64" s="249"/>
      <c r="D64" s="252"/>
      <c r="E64" s="249"/>
      <c r="F64" s="249"/>
      <c r="G64" s="249"/>
      <c r="H64" s="249"/>
      <c r="I64" s="249"/>
      <c r="J64" s="270"/>
      <c r="K64" s="488"/>
      <c r="L64" s="488"/>
    </row>
    <row r="65" spans="1:12" ht="21.75" customHeight="1">
      <c r="A65" s="254"/>
      <c r="B65" s="23" t="s">
        <v>308</v>
      </c>
      <c r="C65" s="23"/>
      <c r="D65" s="23"/>
      <c r="E65" s="23"/>
      <c r="F65" s="23"/>
      <c r="G65" s="23"/>
      <c r="H65" s="23"/>
      <c r="I65" s="23"/>
      <c r="J65" s="23"/>
      <c r="K65" s="596"/>
      <c r="L65" s="596"/>
    </row>
    <row r="66" spans="1:12" ht="21.75" customHeight="1">
      <c r="A66" s="254" t="s">
        <v>8</v>
      </c>
      <c r="B66" s="23" t="s">
        <v>315</v>
      </c>
      <c r="C66" s="23"/>
      <c r="D66" s="23" t="s">
        <v>268</v>
      </c>
      <c r="E66" s="23"/>
      <c r="F66" s="23"/>
      <c r="G66" s="23"/>
      <c r="H66" s="23"/>
      <c r="I66" s="23"/>
      <c r="J66" s="23"/>
      <c r="K66" s="596"/>
      <c r="L66" s="596"/>
    </row>
    <row r="67" spans="1:12" ht="21.75" customHeight="1">
      <c r="A67" s="254"/>
      <c r="B67" s="292" t="s">
        <v>303</v>
      </c>
      <c r="C67" s="292"/>
      <c r="D67" s="292" t="s">
        <v>31</v>
      </c>
      <c r="E67" s="292"/>
      <c r="F67" s="292"/>
      <c r="G67" s="292"/>
      <c r="H67" s="292"/>
      <c r="I67" s="292"/>
      <c r="J67" s="292"/>
      <c r="K67" s="486"/>
      <c r="L67" s="486"/>
    </row>
    <row r="68" spans="1:12" ht="21.75" customHeight="1">
      <c r="A68" s="254"/>
      <c r="B68" s="293" t="s">
        <v>312</v>
      </c>
      <c r="C68" s="292"/>
      <c r="D68" s="292" t="s">
        <v>31</v>
      </c>
      <c r="E68" s="292"/>
      <c r="F68" s="292"/>
      <c r="G68" s="292"/>
      <c r="H68" s="292"/>
      <c r="I68" s="292"/>
      <c r="J68" s="292"/>
      <c r="K68" s="486"/>
      <c r="L68" s="486"/>
    </row>
    <row r="69" spans="1:12" ht="21.75" customHeight="1">
      <c r="A69" s="29"/>
      <c r="B69" s="292" t="s">
        <v>305</v>
      </c>
      <c r="C69" s="292"/>
      <c r="D69" s="292" t="s">
        <v>31</v>
      </c>
      <c r="E69" s="292"/>
      <c r="F69" s="292"/>
      <c r="G69" s="292"/>
      <c r="H69" s="292"/>
      <c r="I69" s="292"/>
      <c r="J69" s="292"/>
      <c r="K69" s="486"/>
      <c r="L69" s="486"/>
    </row>
    <row r="70" spans="1:12" ht="21.75" customHeight="1">
      <c r="A70" s="214"/>
      <c r="B70" s="215" t="s">
        <v>15</v>
      </c>
      <c r="C70" s="296"/>
      <c r="D70" s="582"/>
      <c r="E70" s="296"/>
      <c r="F70" s="582"/>
      <c r="G70" s="582"/>
      <c r="H70" s="296"/>
      <c r="I70" s="296"/>
      <c r="J70" s="296"/>
      <c r="K70" s="598"/>
      <c r="L70" s="598"/>
    </row>
    <row r="71" spans="1:12" ht="21.75" customHeight="1">
      <c r="A71" s="28" t="s">
        <v>291</v>
      </c>
      <c r="B71" s="585" t="s">
        <v>339</v>
      </c>
      <c r="C71" s="576"/>
      <c r="D71" s="581"/>
      <c r="E71" s="590"/>
      <c r="F71" s="576"/>
      <c r="G71" s="590"/>
      <c r="H71" s="590"/>
      <c r="I71" s="591"/>
      <c r="J71" s="590"/>
      <c r="K71" s="444"/>
      <c r="L71" s="444"/>
    </row>
    <row r="72" spans="1:12" ht="21.75" customHeight="1">
      <c r="A72" s="576"/>
      <c r="B72" s="586" t="s">
        <v>220</v>
      </c>
      <c r="C72" s="584"/>
      <c r="D72" s="583" t="s">
        <v>103</v>
      </c>
      <c r="E72" s="588"/>
      <c r="F72" s="589"/>
      <c r="G72" s="588"/>
      <c r="H72" s="588"/>
      <c r="I72" s="587"/>
      <c r="J72" s="590"/>
      <c r="K72" s="444"/>
      <c r="L72" s="444"/>
    </row>
    <row r="73" spans="1:12" ht="21.75" customHeight="1">
      <c r="A73" s="576"/>
      <c r="B73" s="352" t="s">
        <v>340</v>
      </c>
      <c r="C73" s="353"/>
      <c r="D73" s="354" t="s">
        <v>103</v>
      </c>
      <c r="E73" s="355"/>
      <c r="F73" s="355"/>
      <c r="G73" s="355"/>
      <c r="H73" s="355"/>
      <c r="I73" s="355"/>
      <c r="J73" s="590"/>
      <c r="K73" s="444"/>
      <c r="L73" s="444"/>
    </row>
    <row r="74" spans="1:12" ht="21.75" customHeight="1">
      <c r="A74" s="576"/>
      <c r="B74" s="356" t="s">
        <v>341</v>
      </c>
      <c r="C74" s="354"/>
      <c r="D74" s="357" t="s">
        <v>103</v>
      </c>
      <c r="E74" s="358"/>
      <c r="F74" s="358"/>
      <c r="G74" s="358"/>
      <c r="H74" s="358"/>
      <c r="I74" s="358"/>
      <c r="J74" s="590"/>
      <c r="K74" s="444"/>
      <c r="L74" s="444"/>
    </row>
    <row r="75" spans="1:12" ht="21.75" customHeight="1">
      <c r="A75" s="576"/>
      <c r="B75" s="359" t="s">
        <v>221</v>
      </c>
      <c r="C75" s="357"/>
      <c r="D75" s="357" t="s">
        <v>103</v>
      </c>
      <c r="E75" s="358"/>
      <c r="F75" s="358"/>
      <c r="G75" s="358"/>
      <c r="H75" s="358"/>
      <c r="I75" s="358"/>
      <c r="J75" s="590"/>
      <c r="K75" s="444"/>
      <c r="L75" s="444"/>
    </row>
    <row r="76" spans="1:12" ht="21.75" customHeight="1">
      <c r="A76" s="576"/>
      <c r="B76" s="360" t="s">
        <v>237</v>
      </c>
      <c r="C76" s="357"/>
      <c r="D76" s="357" t="s">
        <v>223</v>
      </c>
      <c r="E76" s="358"/>
      <c r="F76" s="358"/>
      <c r="G76" s="355"/>
      <c r="H76" s="355"/>
      <c r="I76" s="355"/>
      <c r="J76" s="590"/>
      <c r="K76" s="444"/>
      <c r="L76" s="444"/>
    </row>
    <row r="77" spans="1:12" ht="21.75" customHeight="1">
      <c r="A77" s="576"/>
      <c r="B77" s="361" t="s">
        <v>225</v>
      </c>
      <c r="C77" s="354"/>
      <c r="D77" s="354" t="s">
        <v>226</v>
      </c>
      <c r="E77" s="355"/>
      <c r="F77" s="355"/>
      <c r="G77" s="355"/>
      <c r="H77" s="355"/>
      <c r="I77" s="355"/>
      <c r="J77" s="590"/>
      <c r="K77" s="444"/>
      <c r="L77" s="444"/>
    </row>
    <row r="78" spans="1:12" ht="21.75" customHeight="1">
      <c r="A78" s="576"/>
      <c r="B78" s="361" t="s">
        <v>227</v>
      </c>
      <c r="C78" s="354"/>
      <c r="D78" s="354" t="s">
        <v>228</v>
      </c>
      <c r="E78" s="355"/>
      <c r="F78" s="355"/>
      <c r="G78" s="355"/>
      <c r="H78" s="355"/>
      <c r="I78" s="355"/>
      <c r="J78" s="590"/>
      <c r="K78" s="444"/>
      <c r="L78" s="444"/>
    </row>
    <row r="79" spans="1:12" ht="21.75" customHeight="1">
      <c r="A79" s="576"/>
      <c r="B79" s="361" t="s">
        <v>229</v>
      </c>
      <c r="C79" s="354"/>
      <c r="D79" s="354" t="s">
        <v>228</v>
      </c>
      <c r="E79" s="355"/>
      <c r="F79" s="355"/>
      <c r="G79" s="355"/>
      <c r="H79" s="355"/>
      <c r="I79" s="355"/>
      <c r="J79" s="590"/>
      <c r="K79" s="444"/>
      <c r="L79" s="444"/>
    </row>
    <row r="80" spans="1:12" ht="21.75" customHeight="1">
      <c r="A80" s="576"/>
      <c r="B80" s="361" t="s">
        <v>230</v>
      </c>
      <c r="C80" s="354"/>
      <c r="D80" s="354" t="s">
        <v>231</v>
      </c>
      <c r="E80" s="355"/>
      <c r="F80" s="355"/>
      <c r="G80" s="355"/>
      <c r="H80" s="355"/>
      <c r="I80" s="355"/>
      <c r="J80" s="590"/>
      <c r="K80" s="444"/>
      <c r="L80" s="444"/>
    </row>
    <row r="81" spans="1:12" ht="21.75" customHeight="1">
      <c r="A81" s="576"/>
      <c r="B81" s="361" t="s">
        <v>232</v>
      </c>
      <c r="C81" s="354"/>
      <c r="D81" s="354" t="s">
        <v>223</v>
      </c>
      <c r="E81" s="355"/>
      <c r="F81" s="355"/>
      <c r="G81" s="355"/>
      <c r="H81" s="355"/>
      <c r="I81" s="355"/>
      <c r="J81" s="590"/>
      <c r="K81" s="444"/>
      <c r="L81" s="444"/>
    </row>
    <row r="82" spans="1:12" ht="21.75" customHeight="1">
      <c r="A82" s="577"/>
      <c r="B82" s="361" t="s">
        <v>233</v>
      </c>
      <c r="C82" s="354"/>
      <c r="D82" s="354" t="s">
        <v>223</v>
      </c>
      <c r="E82" s="355"/>
      <c r="F82" s="355"/>
      <c r="G82" s="355"/>
      <c r="H82" s="355"/>
      <c r="I82" s="355"/>
      <c r="J82" s="590"/>
      <c r="K82" s="444"/>
      <c r="L82" s="444"/>
    </row>
    <row r="83" spans="1:12" ht="21.75" customHeight="1">
      <c r="A83" s="578"/>
      <c r="B83" s="362" t="s">
        <v>15</v>
      </c>
      <c r="C83" s="364"/>
      <c r="D83" s="364"/>
      <c r="E83" s="364"/>
      <c r="F83" s="363"/>
      <c r="G83" s="364"/>
      <c r="H83" s="363"/>
      <c r="I83" s="371"/>
      <c r="J83" s="590"/>
      <c r="K83" s="444"/>
      <c r="L83" s="444"/>
    </row>
    <row r="84" spans="1:12" ht="21.75" customHeight="1">
      <c r="A84" s="599" t="s">
        <v>338</v>
      </c>
      <c r="B84" s="365" t="s">
        <v>343</v>
      </c>
      <c r="C84" s="366"/>
      <c r="D84" s="366"/>
      <c r="E84" s="366"/>
      <c r="F84" s="366"/>
      <c r="G84" s="366"/>
      <c r="H84" s="366"/>
      <c r="I84" s="366"/>
      <c r="J84" s="590"/>
      <c r="K84" s="444"/>
      <c r="L84" s="444"/>
    </row>
    <row r="85" spans="1:12" ht="21.75" customHeight="1">
      <c r="A85" s="576"/>
      <c r="B85" s="365" t="s">
        <v>344</v>
      </c>
      <c r="C85" s="366"/>
      <c r="D85" s="354" t="s">
        <v>103</v>
      </c>
      <c r="E85" s="366"/>
      <c r="F85" s="355"/>
      <c r="G85" s="370"/>
      <c r="H85" s="355"/>
      <c r="I85" s="355"/>
      <c r="J85" s="590"/>
      <c r="K85" s="444"/>
      <c r="L85" s="444"/>
    </row>
    <row r="86" spans="1:12" ht="21.75" customHeight="1">
      <c r="A86" s="576"/>
      <c r="B86" s="365" t="s">
        <v>340</v>
      </c>
      <c r="C86" s="366"/>
      <c r="D86" s="354" t="s">
        <v>103</v>
      </c>
      <c r="E86" s="370"/>
      <c r="F86" s="355"/>
      <c r="G86" s="370"/>
      <c r="H86" s="355"/>
      <c r="I86" s="355"/>
      <c r="J86" s="590"/>
      <c r="K86" s="444"/>
      <c r="L86" s="444"/>
    </row>
    <row r="87" spans="1:12" ht="21.75" customHeight="1">
      <c r="A87" s="576"/>
      <c r="B87" s="365" t="s">
        <v>345</v>
      </c>
      <c r="C87" s="366"/>
      <c r="D87" s="354" t="s">
        <v>103</v>
      </c>
      <c r="E87" s="370"/>
      <c r="F87" s="355"/>
      <c r="G87" s="370"/>
      <c r="H87" s="355"/>
      <c r="I87" s="355"/>
      <c r="J87" s="590"/>
      <c r="K87" s="444"/>
      <c r="L87" s="444"/>
    </row>
    <row r="88" spans="1:12" ht="21.75" customHeight="1">
      <c r="A88" s="576"/>
      <c r="B88" s="365" t="s">
        <v>220</v>
      </c>
      <c r="C88" s="354"/>
      <c r="D88" s="354" t="s">
        <v>103</v>
      </c>
      <c r="E88" s="355"/>
      <c r="F88" s="355"/>
      <c r="G88" s="355"/>
      <c r="H88" s="355"/>
      <c r="I88" s="355"/>
      <c r="J88" s="590"/>
      <c r="K88" s="444"/>
      <c r="L88" s="444"/>
    </row>
    <row r="89" spans="1:12" ht="21.75" customHeight="1">
      <c r="A89" s="576"/>
      <c r="B89" s="365" t="s">
        <v>221</v>
      </c>
      <c r="C89" s="354"/>
      <c r="D89" s="354"/>
      <c r="E89" s="355"/>
      <c r="F89" s="355"/>
      <c r="G89" s="355"/>
      <c r="H89" s="355"/>
      <c r="I89" s="355"/>
      <c r="J89" s="590"/>
      <c r="K89" s="444"/>
      <c r="L89" s="444"/>
    </row>
    <row r="90" spans="1:12" ht="21.75" customHeight="1">
      <c r="A90" s="576"/>
      <c r="B90" s="365" t="s">
        <v>237</v>
      </c>
      <c r="C90" s="354"/>
      <c r="D90" s="354" t="s">
        <v>223</v>
      </c>
      <c r="E90" s="355"/>
      <c r="F90" s="355"/>
      <c r="G90" s="355"/>
      <c r="H90" s="355"/>
      <c r="I90" s="355"/>
      <c r="J90" s="590"/>
      <c r="K90" s="444"/>
      <c r="L90" s="444"/>
    </row>
    <row r="91" spans="1:12" ht="21.75" customHeight="1">
      <c r="A91" s="576"/>
      <c r="B91" s="361" t="s">
        <v>225</v>
      </c>
      <c r="C91" s="354"/>
      <c r="D91" s="354" t="s">
        <v>226</v>
      </c>
      <c r="E91" s="355"/>
      <c r="F91" s="355"/>
      <c r="G91" s="355"/>
      <c r="H91" s="355"/>
      <c r="I91" s="355"/>
      <c r="J91" s="590"/>
      <c r="K91" s="444"/>
      <c r="L91" s="444"/>
    </row>
    <row r="92" spans="1:12" ht="21.75" customHeight="1">
      <c r="A92" s="576"/>
      <c r="B92" s="361" t="s">
        <v>227</v>
      </c>
      <c r="C92" s="354"/>
      <c r="D92" s="354" t="s">
        <v>228</v>
      </c>
      <c r="E92" s="355"/>
      <c r="F92" s="355"/>
      <c r="G92" s="355"/>
      <c r="H92" s="355"/>
      <c r="I92" s="355"/>
      <c r="J92" s="590"/>
      <c r="K92" s="444"/>
      <c r="L92" s="444"/>
    </row>
    <row r="93" spans="1:12" ht="21.75" customHeight="1">
      <c r="A93" s="576"/>
      <c r="B93" s="361" t="s">
        <v>229</v>
      </c>
      <c r="C93" s="354"/>
      <c r="D93" s="354" t="s">
        <v>228</v>
      </c>
      <c r="E93" s="355"/>
      <c r="F93" s="355"/>
      <c r="G93" s="355"/>
      <c r="H93" s="355"/>
      <c r="I93" s="355"/>
      <c r="J93" s="590"/>
      <c r="K93" s="444"/>
      <c r="L93" s="444"/>
    </row>
    <row r="94" spans="1:12" ht="21.75" customHeight="1">
      <c r="A94" s="576"/>
      <c r="B94" s="361" t="s">
        <v>230</v>
      </c>
      <c r="C94" s="354"/>
      <c r="D94" s="354" t="s">
        <v>231</v>
      </c>
      <c r="E94" s="355"/>
      <c r="F94" s="355"/>
      <c r="G94" s="355"/>
      <c r="H94" s="355"/>
      <c r="I94" s="355"/>
      <c r="J94" s="590"/>
      <c r="K94" s="444"/>
      <c r="L94" s="444"/>
    </row>
    <row r="95" spans="1:12" ht="21.75" customHeight="1">
      <c r="A95" s="576"/>
      <c r="B95" s="361" t="s">
        <v>232</v>
      </c>
      <c r="C95" s="354"/>
      <c r="D95" s="354" t="s">
        <v>223</v>
      </c>
      <c r="E95" s="355"/>
      <c r="F95" s="355"/>
      <c r="G95" s="355"/>
      <c r="H95" s="355"/>
      <c r="I95" s="355"/>
      <c r="J95" s="590"/>
      <c r="K95" s="444"/>
      <c r="L95" s="444"/>
    </row>
    <row r="96" spans="1:12" ht="21.75" customHeight="1">
      <c r="A96" s="576"/>
      <c r="B96" s="367" t="s">
        <v>233</v>
      </c>
      <c r="C96" s="354"/>
      <c r="D96" s="354" t="s">
        <v>223</v>
      </c>
      <c r="E96" s="355"/>
      <c r="F96" s="355"/>
      <c r="G96" s="355"/>
      <c r="H96" s="355"/>
      <c r="I96" s="355"/>
      <c r="J96" s="590"/>
      <c r="K96" s="444"/>
      <c r="L96" s="444"/>
    </row>
    <row r="97" spans="1:12" ht="21.75" customHeight="1">
      <c r="A97" s="364"/>
      <c r="B97" s="368" t="s">
        <v>15</v>
      </c>
      <c r="C97" s="364"/>
      <c r="D97" s="364"/>
      <c r="E97" s="364"/>
      <c r="F97" s="363"/>
      <c r="G97" s="364"/>
      <c r="H97" s="363"/>
      <c r="I97" s="363"/>
      <c r="J97" s="295"/>
      <c r="K97" s="598"/>
      <c r="L97" s="598"/>
    </row>
    <row r="98" spans="1:12" ht="21.75" customHeight="1">
      <c r="A98" s="28" t="s">
        <v>342</v>
      </c>
      <c r="B98" s="365" t="s">
        <v>346</v>
      </c>
      <c r="C98" s="366"/>
      <c r="D98" s="366"/>
      <c r="E98" s="366"/>
      <c r="F98" s="366"/>
      <c r="G98" s="366"/>
      <c r="H98" s="366"/>
      <c r="I98" s="366"/>
      <c r="J98" s="590"/>
      <c r="K98" s="444"/>
      <c r="L98" s="444"/>
    </row>
    <row r="99" spans="1:12" ht="21.75" customHeight="1">
      <c r="A99" s="576"/>
      <c r="B99" s="369" t="s">
        <v>344</v>
      </c>
      <c r="C99" s="370"/>
      <c r="D99" s="354" t="s">
        <v>103</v>
      </c>
      <c r="E99" s="366"/>
      <c r="F99" s="355"/>
      <c r="G99" s="370"/>
      <c r="H99" s="355"/>
      <c r="I99" s="355"/>
      <c r="J99" s="590"/>
      <c r="K99" s="444"/>
      <c r="L99" s="444"/>
    </row>
    <row r="100" spans="1:12" ht="21.75" customHeight="1">
      <c r="A100" s="576"/>
      <c r="B100" s="365" t="s">
        <v>340</v>
      </c>
      <c r="C100" s="370"/>
      <c r="D100" s="354" t="s">
        <v>103</v>
      </c>
      <c r="E100" s="370"/>
      <c r="F100" s="355"/>
      <c r="G100" s="370"/>
      <c r="H100" s="355"/>
      <c r="I100" s="355"/>
      <c r="J100" s="590"/>
      <c r="K100" s="444"/>
      <c r="L100" s="444"/>
    </row>
    <row r="101" spans="1:12" ht="21.75" customHeight="1">
      <c r="A101" s="576"/>
      <c r="B101" s="365" t="s">
        <v>345</v>
      </c>
      <c r="C101" s="370"/>
      <c r="D101" s="354" t="s">
        <v>103</v>
      </c>
      <c r="E101" s="370"/>
      <c r="F101" s="355"/>
      <c r="G101" s="370"/>
      <c r="H101" s="355"/>
      <c r="I101" s="355"/>
      <c r="J101" s="590"/>
      <c r="K101" s="444"/>
      <c r="L101" s="444"/>
    </row>
    <row r="102" spans="1:12" ht="21.75" customHeight="1">
      <c r="A102" s="576"/>
      <c r="B102" s="365" t="s">
        <v>220</v>
      </c>
      <c r="C102" s="354"/>
      <c r="D102" s="354" t="s">
        <v>103</v>
      </c>
      <c r="E102" s="355"/>
      <c r="F102" s="355"/>
      <c r="G102" s="370"/>
      <c r="H102" s="355"/>
      <c r="I102" s="355"/>
      <c r="J102" s="590"/>
      <c r="K102" s="444"/>
      <c r="L102" s="444"/>
    </row>
    <row r="103" spans="1:12" ht="21.75" customHeight="1">
      <c r="A103" s="576"/>
      <c r="B103" s="365" t="s">
        <v>221</v>
      </c>
      <c r="C103" s="354"/>
      <c r="D103" s="354"/>
      <c r="E103" s="355"/>
      <c r="F103" s="355"/>
      <c r="G103" s="355"/>
      <c r="H103" s="355"/>
      <c r="I103" s="355"/>
      <c r="J103" s="590"/>
      <c r="K103" s="444"/>
      <c r="L103" s="444"/>
    </row>
    <row r="104" spans="1:12" ht="21.75" customHeight="1">
      <c r="A104" s="576"/>
      <c r="B104" s="365" t="s">
        <v>237</v>
      </c>
      <c r="C104" s="354"/>
      <c r="D104" s="354" t="s">
        <v>223</v>
      </c>
      <c r="E104" s="355"/>
      <c r="F104" s="355"/>
      <c r="G104" s="355"/>
      <c r="H104" s="355"/>
      <c r="I104" s="355"/>
      <c r="J104" s="590"/>
      <c r="K104" s="444"/>
      <c r="L104" s="444"/>
    </row>
    <row r="105" spans="1:12" ht="21.75" customHeight="1">
      <c r="A105" s="576"/>
      <c r="B105" s="361" t="s">
        <v>225</v>
      </c>
      <c r="C105" s="354"/>
      <c r="D105" s="354" t="s">
        <v>226</v>
      </c>
      <c r="E105" s="355"/>
      <c r="F105" s="355"/>
      <c r="G105" s="355"/>
      <c r="H105" s="355"/>
      <c r="I105" s="355"/>
      <c r="J105" s="590"/>
      <c r="K105" s="444"/>
      <c r="L105" s="444"/>
    </row>
    <row r="106" spans="1:12" ht="21.75" customHeight="1">
      <c r="A106" s="576"/>
      <c r="B106" s="361" t="s">
        <v>227</v>
      </c>
      <c r="C106" s="354"/>
      <c r="D106" s="354" t="s">
        <v>228</v>
      </c>
      <c r="E106" s="355"/>
      <c r="F106" s="355"/>
      <c r="G106" s="355"/>
      <c r="H106" s="355"/>
      <c r="I106" s="355"/>
      <c r="J106" s="590"/>
      <c r="K106" s="444"/>
      <c r="L106" s="444"/>
    </row>
    <row r="107" spans="1:12" ht="21.75" customHeight="1">
      <c r="A107" s="576"/>
      <c r="B107" s="361" t="s">
        <v>229</v>
      </c>
      <c r="C107" s="354"/>
      <c r="D107" s="354" t="s">
        <v>228</v>
      </c>
      <c r="E107" s="355"/>
      <c r="F107" s="355"/>
      <c r="G107" s="355"/>
      <c r="H107" s="355"/>
      <c r="I107" s="355"/>
      <c r="J107" s="590"/>
      <c r="K107" s="444"/>
      <c r="L107" s="444"/>
    </row>
    <row r="108" spans="1:12" ht="21.75" customHeight="1">
      <c r="A108" s="576"/>
      <c r="B108" s="361" t="s">
        <v>230</v>
      </c>
      <c r="C108" s="354"/>
      <c r="D108" s="354" t="s">
        <v>231</v>
      </c>
      <c r="E108" s="355"/>
      <c r="F108" s="355"/>
      <c r="G108" s="355"/>
      <c r="H108" s="355"/>
      <c r="I108" s="355"/>
      <c r="J108" s="590"/>
      <c r="K108" s="444"/>
      <c r="L108" s="444"/>
    </row>
    <row r="109" spans="1:12" ht="21.75" customHeight="1">
      <c r="A109" s="576"/>
      <c r="B109" s="361" t="s">
        <v>232</v>
      </c>
      <c r="C109" s="354"/>
      <c r="D109" s="354" t="s">
        <v>223</v>
      </c>
      <c r="E109" s="355"/>
      <c r="F109" s="355"/>
      <c r="G109" s="355"/>
      <c r="H109" s="355"/>
      <c r="I109" s="355"/>
      <c r="J109" s="590"/>
      <c r="K109" s="444"/>
      <c r="L109" s="444"/>
    </row>
    <row r="110" spans="1:12" ht="21.75" customHeight="1">
      <c r="A110" s="576"/>
      <c r="B110" s="361" t="s">
        <v>233</v>
      </c>
      <c r="C110" s="354"/>
      <c r="D110" s="354" t="s">
        <v>223</v>
      </c>
      <c r="E110" s="355"/>
      <c r="F110" s="355"/>
      <c r="G110" s="355"/>
      <c r="H110" s="355"/>
      <c r="I110" s="355"/>
      <c r="J110" s="590"/>
      <c r="K110" s="444"/>
      <c r="L110" s="444"/>
    </row>
    <row r="111" spans="1:12" ht="21.75" customHeight="1">
      <c r="A111" s="577"/>
      <c r="B111" s="361" t="s">
        <v>301</v>
      </c>
      <c r="C111" s="354"/>
      <c r="D111" s="354" t="s">
        <v>302</v>
      </c>
      <c r="E111" s="355"/>
      <c r="F111" s="355"/>
      <c r="G111" s="355"/>
      <c r="H111" s="355"/>
      <c r="I111" s="355"/>
      <c r="J111" s="590"/>
      <c r="K111" s="444"/>
      <c r="L111" s="444"/>
    </row>
    <row r="112" spans="1:12" ht="21.75" customHeight="1">
      <c r="A112" s="579"/>
      <c r="B112" s="368" t="s">
        <v>15</v>
      </c>
      <c r="C112" s="364"/>
      <c r="D112" s="364"/>
      <c r="E112" s="364"/>
      <c r="F112" s="363"/>
      <c r="G112" s="364"/>
      <c r="H112" s="363"/>
      <c r="I112" s="363"/>
      <c r="J112" s="295"/>
      <c r="K112" s="598"/>
      <c r="L112" s="598"/>
    </row>
    <row r="113" spans="1:12" ht="21.75" customHeight="1">
      <c r="A113" s="214"/>
      <c r="B113" s="215" t="s">
        <v>347</v>
      </c>
      <c r="C113" s="340"/>
      <c r="D113" s="245"/>
      <c r="E113" s="340"/>
      <c r="F113" s="340"/>
      <c r="G113" s="341"/>
      <c r="H113" s="340"/>
      <c r="I113" s="340"/>
      <c r="J113" s="339"/>
      <c r="K113" s="597"/>
      <c r="L113" s="597"/>
    </row>
    <row r="114" spans="1:12" ht="21.75" customHeight="1">
      <c r="A114" s="444"/>
      <c r="B114" s="444"/>
      <c r="C114" s="444"/>
      <c r="D114" s="444"/>
      <c r="E114" s="444"/>
      <c r="F114" s="444"/>
      <c r="G114" s="444"/>
      <c r="H114" s="444"/>
      <c r="I114" s="444"/>
      <c r="J114" s="444"/>
      <c r="K114" s="444"/>
      <c r="L114" s="444"/>
    </row>
    <row r="115" spans="1:12" ht="21.75" customHeight="1">
      <c r="A115" s="444"/>
      <c r="B115" s="444"/>
      <c r="C115" s="444"/>
      <c r="D115" s="444"/>
      <c r="E115" s="444"/>
      <c r="F115" s="444"/>
      <c r="G115" s="444"/>
      <c r="H115" s="444"/>
      <c r="I115" s="444"/>
      <c r="J115" s="444"/>
      <c r="K115" s="444"/>
      <c r="L115" s="444"/>
    </row>
    <row r="116" spans="1:12" ht="21.75" customHeight="1">
      <c r="A116" s="444"/>
      <c r="B116" s="444"/>
      <c r="C116" s="444"/>
      <c r="D116" s="444"/>
      <c r="E116" s="444"/>
      <c r="F116" s="444"/>
      <c r="G116" s="444"/>
      <c r="H116" s="444"/>
      <c r="I116" s="444"/>
      <c r="J116" s="444"/>
      <c r="K116" s="444"/>
      <c r="L116" s="444"/>
    </row>
    <row r="117" spans="1:12" ht="21.75" customHeight="1">
      <c r="A117" s="444"/>
      <c r="B117" s="444"/>
      <c r="C117" s="444"/>
      <c r="D117" s="444"/>
      <c r="E117" s="444"/>
      <c r="F117" s="444"/>
      <c r="G117" s="444"/>
      <c r="H117" s="444"/>
      <c r="I117" s="444"/>
      <c r="J117" s="444"/>
      <c r="K117" s="444"/>
      <c r="L117" s="444"/>
    </row>
    <row r="118" spans="1:12" ht="21.75" customHeight="1">
      <c r="A118" s="444"/>
      <c r="B118" s="444"/>
      <c r="C118" s="444"/>
      <c r="D118" s="444"/>
      <c r="E118" s="444"/>
      <c r="F118" s="444"/>
      <c r="G118" s="444"/>
      <c r="H118" s="444"/>
      <c r="I118" s="444"/>
      <c r="J118" s="444"/>
      <c r="K118" s="444"/>
      <c r="L118" s="444"/>
    </row>
    <row r="119" spans="1:12" ht="21.75" customHeight="1">
      <c r="A119" s="444"/>
      <c r="B119" s="444"/>
      <c r="C119" s="444"/>
      <c r="D119" s="444"/>
      <c r="E119" s="444"/>
      <c r="F119" s="444"/>
      <c r="G119" s="444"/>
      <c r="H119" s="444"/>
      <c r="I119" s="444"/>
      <c r="J119" s="444"/>
      <c r="K119" s="444"/>
      <c r="L119" s="444"/>
    </row>
    <row r="120" spans="1:12" ht="21.75" customHeight="1">
      <c r="A120" s="444"/>
      <c r="B120" s="444"/>
      <c r="C120" s="444"/>
      <c r="D120" s="444"/>
      <c r="E120" s="444"/>
      <c r="F120" s="444"/>
      <c r="G120" s="444"/>
      <c r="H120" s="444"/>
      <c r="I120" s="444"/>
      <c r="J120" s="444"/>
      <c r="K120" s="444"/>
      <c r="L120" s="444"/>
    </row>
    <row r="121" spans="1:12" ht="21.75" customHeight="1">
      <c r="A121" s="444"/>
      <c r="B121" s="444"/>
      <c r="C121" s="444"/>
      <c r="D121" s="444"/>
      <c r="E121" s="444"/>
      <c r="F121" s="444"/>
      <c r="G121" s="444"/>
      <c r="H121" s="444"/>
      <c r="I121" s="444"/>
      <c r="J121" s="444"/>
      <c r="K121" s="444"/>
      <c r="L121" s="444"/>
    </row>
    <row r="122" spans="1:12" ht="21.75" customHeight="1">
      <c r="A122" s="444"/>
      <c r="B122" s="444"/>
      <c r="C122" s="444"/>
      <c r="D122" s="444"/>
      <c r="E122" s="444"/>
      <c r="F122" s="444"/>
      <c r="G122" s="444"/>
      <c r="H122" s="444"/>
      <c r="I122" s="444"/>
      <c r="J122" s="444"/>
      <c r="K122" s="444"/>
      <c r="L122" s="444"/>
    </row>
    <row r="123" spans="1:12" ht="21.75" customHeight="1">
      <c r="A123" s="444"/>
      <c r="B123" s="444"/>
      <c r="C123" s="444"/>
      <c r="D123" s="444"/>
      <c r="E123" s="444"/>
      <c r="F123" s="444"/>
      <c r="G123" s="444"/>
      <c r="H123" s="444"/>
      <c r="I123" s="444"/>
      <c r="J123" s="444"/>
      <c r="K123" s="444"/>
      <c r="L123" s="444"/>
    </row>
    <row r="124" spans="1:12" ht="21.75" customHeight="1">
      <c r="A124" s="444"/>
      <c r="B124" s="444"/>
      <c r="C124" s="444"/>
      <c r="D124" s="444"/>
      <c r="E124" s="444"/>
      <c r="F124" s="444"/>
      <c r="G124" s="444"/>
      <c r="H124" s="444"/>
      <c r="I124" s="444"/>
      <c r="J124" s="444"/>
      <c r="K124" s="444"/>
      <c r="L124" s="444"/>
    </row>
    <row r="125" spans="1:12" ht="21.75" customHeight="1">
      <c r="A125" s="444"/>
      <c r="B125" s="444"/>
      <c r="C125" s="444"/>
      <c r="D125" s="444"/>
      <c r="E125" s="444"/>
      <c r="F125" s="444"/>
      <c r="G125" s="444"/>
      <c r="H125" s="444"/>
      <c r="I125" s="444"/>
      <c r="J125" s="444"/>
      <c r="K125" s="444"/>
      <c r="L125" s="444"/>
    </row>
    <row r="126" spans="1:12" ht="21.75" customHeight="1">
      <c r="A126" s="444"/>
      <c r="B126" s="444"/>
      <c r="C126" s="444"/>
      <c r="D126" s="444"/>
      <c r="E126" s="444"/>
      <c r="F126" s="444"/>
      <c r="G126" s="444"/>
      <c r="H126" s="444"/>
      <c r="I126" s="444"/>
      <c r="J126" s="444"/>
      <c r="K126" s="444"/>
      <c r="L126" s="444"/>
    </row>
    <row r="127" spans="1:12" ht="21.75" customHeight="1">
      <c r="A127" s="444"/>
      <c r="B127" s="444"/>
      <c r="C127" s="444"/>
      <c r="D127" s="444"/>
      <c r="E127" s="444"/>
      <c r="F127" s="444"/>
      <c r="G127" s="444"/>
      <c r="H127" s="444"/>
      <c r="I127" s="444"/>
      <c r="J127" s="444"/>
      <c r="K127" s="444"/>
      <c r="L127" s="444"/>
    </row>
    <row r="128" spans="1:12" ht="21.75" customHeight="1">
      <c r="A128" s="444"/>
      <c r="B128" s="444"/>
      <c r="C128" s="444"/>
      <c r="D128" s="444"/>
      <c r="E128" s="444"/>
      <c r="F128" s="444"/>
      <c r="G128" s="444"/>
      <c r="H128" s="444"/>
      <c r="I128" s="444"/>
      <c r="J128" s="444"/>
      <c r="K128" s="444"/>
      <c r="L128" s="444"/>
    </row>
    <row r="129" spans="1:12" ht="21.75" customHeight="1">
      <c r="A129" s="444"/>
      <c r="B129" s="444"/>
      <c r="C129" s="444"/>
      <c r="D129" s="444"/>
      <c r="E129" s="444"/>
      <c r="F129" s="444"/>
      <c r="G129" s="444"/>
      <c r="H129" s="444"/>
      <c r="I129" s="444"/>
      <c r="J129" s="444"/>
      <c r="K129" s="444"/>
      <c r="L129" s="444"/>
    </row>
    <row r="130" spans="1:12" ht="21.75" customHeight="1">
      <c r="A130" s="444"/>
      <c r="B130" s="444"/>
      <c r="C130" s="444"/>
      <c r="D130" s="444"/>
      <c r="E130" s="444"/>
      <c r="F130" s="444"/>
      <c r="G130" s="444"/>
      <c r="H130" s="444"/>
      <c r="I130" s="444"/>
      <c r="J130" s="444"/>
      <c r="K130" s="444"/>
      <c r="L130" s="444"/>
    </row>
    <row r="131" spans="1:12" ht="21.75" customHeight="1">
      <c r="A131" s="444"/>
      <c r="B131" s="444"/>
      <c r="C131" s="444"/>
      <c r="D131" s="444"/>
      <c r="E131" s="444"/>
      <c r="F131" s="444"/>
      <c r="G131" s="444"/>
      <c r="H131" s="444"/>
      <c r="I131" s="444"/>
      <c r="J131" s="444"/>
      <c r="K131" s="444"/>
      <c r="L131" s="444"/>
    </row>
    <row r="132" spans="1:12" ht="21.75" customHeight="1">
      <c r="A132" s="444"/>
      <c r="B132" s="444"/>
      <c r="C132" s="444"/>
      <c r="D132" s="444"/>
      <c r="E132" s="444"/>
      <c r="F132" s="444"/>
      <c r="G132" s="444"/>
      <c r="H132" s="444"/>
      <c r="I132" s="444"/>
      <c r="J132" s="444"/>
      <c r="K132" s="444"/>
      <c r="L132" s="444"/>
    </row>
    <row r="133" spans="1:12" ht="21.75" customHeight="1">
      <c r="A133" s="444"/>
      <c r="B133" s="444"/>
      <c r="C133" s="444"/>
      <c r="D133" s="444"/>
      <c r="E133" s="444"/>
      <c r="F133" s="444"/>
      <c r="G133" s="444"/>
      <c r="H133" s="444"/>
      <c r="I133" s="444"/>
      <c r="J133" s="444"/>
      <c r="K133" s="444"/>
      <c r="L133" s="444"/>
    </row>
    <row r="134" spans="1:12" ht="21.75" customHeight="1">
      <c r="A134" s="444"/>
      <c r="B134" s="444"/>
      <c r="C134" s="444"/>
      <c r="D134" s="444"/>
      <c r="E134" s="444"/>
      <c r="F134" s="444"/>
      <c r="G134" s="444"/>
      <c r="H134" s="444"/>
      <c r="I134" s="444"/>
      <c r="J134" s="444"/>
      <c r="K134" s="444"/>
      <c r="L134" s="444"/>
    </row>
    <row r="135" spans="1:12" ht="21.75" customHeight="1">
      <c r="A135" s="444"/>
      <c r="B135" s="444"/>
      <c r="C135" s="444"/>
      <c r="D135" s="444"/>
      <c r="E135" s="444"/>
      <c r="F135" s="444"/>
      <c r="G135" s="444"/>
      <c r="H135" s="444"/>
      <c r="I135" s="444"/>
      <c r="J135" s="444"/>
      <c r="K135" s="444"/>
      <c r="L135" s="444"/>
    </row>
    <row r="136" spans="1:12" ht="21.75" customHeight="1">
      <c r="A136" s="444"/>
      <c r="B136" s="444"/>
      <c r="C136" s="444"/>
      <c r="D136" s="444"/>
      <c r="E136" s="444"/>
      <c r="F136" s="444"/>
      <c r="G136" s="444"/>
      <c r="H136" s="444"/>
      <c r="I136" s="444"/>
      <c r="J136" s="444"/>
      <c r="K136" s="444"/>
      <c r="L136" s="444"/>
    </row>
    <row r="137" spans="1:12" ht="21.75" customHeight="1">
      <c r="A137" s="444"/>
      <c r="B137" s="444"/>
      <c r="C137" s="444"/>
      <c r="D137" s="444"/>
      <c r="E137" s="444"/>
      <c r="F137" s="444"/>
      <c r="G137" s="444"/>
      <c r="H137" s="444"/>
      <c r="I137" s="444"/>
      <c r="J137" s="444"/>
      <c r="K137" s="444"/>
      <c r="L137" s="444"/>
    </row>
    <row r="138" spans="1:12" ht="21.75" customHeight="1">
      <c r="A138" s="444"/>
      <c r="B138" s="444"/>
      <c r="C138" s="444"/>
      <c r="D138" s="444"/>
      <c r="E138" s="444"/>
      <c r="F138" s="444"/>
      <c r="G138" s="444"/>
      <c r="H138" s="444"/>
      <c r="I138" s="444"/>
      <c r="J138" s="444"/>
      <c r="K138" s="444"/>
      <c r="L138" s="444"/>
    </row>
    <row r="139" spans="1:12" ht="21.75" customHeight="1">
      <c r="A139" s="444"/>
      <c r="B139" s="444"/>
      <c r="C139" s="444"/>
      <c r="D139" s="444"/>
      <c r="E139" s="444"/>
      <c r="F139" s="444"/>
      <c r="G139" s="444"/>
      <c r="H139" s="444"/>
      <c r="I139" s="444"/>
      <c r="J139" s="444"/>
      <c r="K139" s="444"/>
      <c r="L139" s="444"/>
    </row>
    <row r="140" spans="1:12" ht="21.75" customHeight="1">
      <c r="A140" s="444"/>
      <c r="B140" s="444"/>
      <c r="C140" s="444"/>
      <c r="D140" s="444"/>
      <c r="E140" s="444"/>
      <c r="F140" s="444"/>
      <c r="G140" s="444"/>
      <c r="H140" s="444"/>
      <c r="I140" s="444"/>
      <c r="J140" s="444"/>
      <c r="K140" s="444"/>
      <c r="L140" s="444"/>
    </row>
    <row r="141" spans="1:12" ht="21.75" customHeight="1">
      <c r="A141" s="444"/>
      <c r="B141" s="444"/>
      <c r="C141" s="444"/>
      <c r="D141" s="444"/>
      <c r="E141" s="444"/>
      <c r="F141" s="444"/>
      <c r="G141" s="444"/>
      <c r="H141" s="444"/>
      <c r="I141" s="444"/>
      <c r="J141" s="444"/>
      <c r="K141" s="444"/>
      <c r="L141" s="444"/>
    </row>
    <row r="142" spans="1:12" ht="21.75" customHeight="1">
      <c r="A142" s="444"/>
      <c r="B142" s="444"/>
      <c r="C142" s="444"/>
      <c r="D142" s="444"/>
      <c r="E142" s="444"/>
      <c r="F142" s="444"/>
      <c r="G142" s="444"/>
      <c r="H142" s="444"/>
      <c r="I142" s="444"/>
      <c r="J142" s="444"/>
      <c r="K142" s="444"/>
      <c r="L142" s="444"/>
    </row>
    <row r="143" spans="1:12" ht="21.75" customHeight="1">
      <c r="A143" s="444"/>
      <c r="B143" s="444"/>
      <c r="C143" s="444"/>
      <c r="D143" s="444"/>
      <c r="E143" s="444"/>
      <c r="F143" s="444"/>
      <c r="G143" s="444"/>
      <c r="H143" s="444"/>
      <c r="I143" s="444"/>
      <c r="J143" s="444"/>
      <c r="K143" s="444"/>
      <c r="L143" s="444"/>
    </row>
    <row r="144" spans="1:12" ht="21.75" customHeight="1">
      <c r="A144" s="444"/>
      <c r="B144" s="444"/>
      <c r="C144" s="444"/>
      <c r="D144" s="444"/>
      <c r="E144" s="444"/>
      <c r="F144" s="444"/>
      <c r="G144" s="444"/>
      <c r="H144" s="444"/>
      <c r="I144" s="444"/>
      <c r="J144" s="444"/>
      <c r="K144" s="444"/>
      <c r="L144" s="444"/>
    </row>
    <row r="145" spans="1:12" ht="21.75" customHeight="1">
      <c r="A145" s="444"/>
      <c r="B145" s="444"/>
      <c r="C145" s="444"/>
      <c r="D145" s="444"/>
      <c r="E145" s="444"/>
      <c r="F145" s="444"/>
      <c r="G145" s="444"/>
      <c r="H145" s="444"/>
      <c r="I145" s="444"/>
      <c r="J145" s="444"/>
      <c r="K145" s="444"/>
      <c r="L145" s="444"/>
    </row>
    <row r="146" spans="1:12" ht="21.75" customHeight="1">
      <c r="A146" s="444"/>
      <c r="B146" s="444"/>
      <c r="C146" s="444"/>
      <c r="D146" s="444"/>
      <c r="E146" s="444"/>
      <c r="F146" s="444"/>
      <c r="G146" s="444"/>
      <c r="H146" s="444"/>
      <c r="I146" s="444"/>
      <c r="J146" s="444"/>
      <c r="K146" s="444"/>
      <c r="L146" s="444"/>
    </row>
    <row r="147" spans="1:12" ht="21.75" customHeight="1">
      <c r="A147" s="444"/>
      <c r="B147" s="444"/>
      <c r="C147" s="444"/>
      <c r="D147" s="444"/>
      <c r="E147" s="444"/>
      <c r="F147" s="444"/>
      <c r="G147" s="444"/>
      <c r="H147" s="444"/>
      <c r="I147" s="444"/>
      <c r="J147" s="444"/>
      <c r="K147" s="444"/>
      <c r="L147" s="444"/>
    </row>
    <row r="148" spans="1:12" ht="21.75" customHeight="1">
      <c r="A148" s="444"/>
      <c r="B148" s="444"/>
      <c r="C148" s="444"/>
      <c r="D148" s="444"/>
      <c r="E148" s="444"/>
      <c r="F148" s="444"/>
      <c r="G148" s="444"/>
      <c r="H148" s="444"/>
      <c r="I148" s="444"/>
      <c r="J148" s="444"/>
      <c r="K148" s="444"/>
      <c r="L148" s="444"/>
    </row>
    <row r="149" spans="1:12" ht="21.75" customHeight="1">
      <c r="A149" s="444"/>
      <c r="B149" s="444"/>
      <c r="C149" s="444"/>
      <c r="D149" s="444"/>
      <c r="E149" s="444"/>
      <c r="F149" s="444"/>
      <c r="G149" s="444"/>
      <c r="H149" s="444"/>
      <c r="I149" s="444"/>
      <c r="J149" s="444"/>
      <c r="K149" s="444"/>
      <c r="L149" s="444"/>
    </row>
    <row r="150" spans="1:12" ht="21.75" customHeight="1">
      <c r="A150" s="444"/>
      <c r="B150" s="444"/>
      <c r="C150" s="444"/>
      <c r="D150" s="444"/>
      <c r="E150" s="444"/>
      <c r="F150" s="444"/>
      <c r="G150" s="444"/>
      <c r="H150" s="444"/>
      <c r="I150" s="444"/>
      <c r="J150" s="444"/>
      <c r="K150" s="444"/>
      <c r="L150" s="444"/>
    </row>
    <row r="151" spans="1:12" ht="21.75" customHeight="1">
      <c r="A151" s="444"/>
      <c r="B151" s="444"/>
      <c r="C151" s="444"/>
      <c r="D151" s="444"/>
      <c r="E151" s="444"/>
      <c r="F151" s="444"/>
      <c r="G151" s="444"/>
      <c r="H151" s="444"/>
      <c r="I151" s="444"/>
      <c r="J151" s="444"/>
      <c r="K151" s="444"/>
      <c r="L151" s="444"/>
    </row>
    <row r="152" spans="1:12" ht="21.75" customHeight="1">
      <c r="A152" s="444"/>
      <c r="B152" s="444"/>
      <c r="C152" s="444"/>
      <c r="D152" s="444"/>
      <c r="E152" s="444"/>
      <c r="F152" s="444"/>
      <c r="G152" s="444"/>
      <c r="H152" s="444"/>
      <c r="I152" s="444"/>
      <c r="J152" s="444"/>
      <c r="K152" s="444"/>
      <c r="L152" s="444"/>
    </row>
    <row r="153" spans="1:12" ht="21.75" customHeight="1">
      <c r="A153" s="444"/>
      <c r="B153" s="444"/>
      <c r="C153" s="444"/>
      <c r="D153" s="444"/>
      <c r="E153" s="444"/>
      <c r="F153" s="444"/>
      <c r="G153" s="444"/>
      <c r="H153" s="444"/>
      <c r="I153" s="444"/>
      <c r="J153" s="444"/>
      <c r="K153" s="444"/>
      <c r="L153" s="444"/>
    </row>
    <row r="154" spans="1:12" ht="21.75" customHeight="1">
      <c r="A154" s="444"/>
      <c r="B154" s="444"/>
      <c r="C154" s="444"/>
      <c r="D154" s="444"/>
      <c r="E154" s="444"/>
      <c r="F154" s="444"/>
      <c r="G154" s="444"/>
      <c r="H154" s="444"/>
      <c r="I154" s="444"/>
      <c r="J154" s="444"/>
      <c r="K154" s="444"/>
      <c r="L154" s="444"/>
    </row>
    <row r="155" spans="1:12" ht="21.75" customHeight="1">
      <c r="A155" s="444"/>
      <c r="B155" s="444"/>
      <c r="C155" s="444"/>
      <c r="D155" s="444"/>
      <c r="E155" s="444"/>
      <c r="F155" s="444"/>
      <c r="G155" s="444"/>
      <c r="H155" s="444"/>
      <c r="I155" s="444"/>
      <c r="J155" s="444"/>
      <c r="K155" s="444"/>
      <c r="L155" s="444"/>
    </row>
    <row r="156" spans="1:12" ht="21.75" customHeight="1">
      <c r="A156" s="444"/>
      <c r="B156" s="444"/>
      <c r="C156" s="444"/>
      <c r="D156" s="444"/>
      <c r="E156" s="444"/>
      <c r="F156" s="444"/>
      <c r="G156" s="444"/>
      <c r="H156" s="444"/>
      <c r="I156" s="444"/>
      <c r="J156" s="444"/>
      <c r="K156" s="444"/>
      <c r="L156" s="444"/>
    </row>
    <row r="157" spans="1:12" ht="21.75" customHeight="1">
      <c r="A157" s="444"/>
      <c r="B157" s="444"/>
      <c r="C157" s="444"/>
      <c r="D157" s="444"/>
      <c r="E157" s="444"/>
      <c r="F157" s="444"/>
      <c r="G157" s="444"/>
      <c r="H157" s="444"/>
      <c r="I157" s="444"/>
      <c r="J157" s="444"/>
      <c r="K157" s="444"/>
      <c r="L157" s="444"/>
    </row>
    <row r="158" spans="1:12" ht="21.75" customHeight="1">
      <c r="A158" s="444"/>
      <c r="B158" s="444"/>
      <c r="C158" s="444"/>
      <c r="D158" s="444"/>
      <c r="E158" s="444"/>
      <c r="F158" s="444"/>
      <c r="G158" s="444"/>
      <c r="H158" s="444"/>
      <c r="I158" s="444"/>
      <c r="J158" s="444"/>
      <c r="K158" s="444"/>
      <c r="L158" s="444"/>
    </row>
    <row r="159" spans="1:12" ht="21.75" customHeight="1">
      <c r="A159" s="444"/>
      <c r="B159" s="444"/>
      <c r="C159" s="444"/>
      <c r="D159" s="444"/>
      <c r="E159" s="444"/>
      <c r="F159" s="444"/>
      <c r="G159" s="444"/>
      <c r="H159" s="444"/>
      <c r="I159" s="444"/>
      <c r="J159" s="444"/>
      <c r="K159" s="444"/>
      <c r="L159" s="444"/>
    </row>
    <row r="160" spans="1:12" ht="21.75" customHeight="1">
      <c r="A160" s="444"/>
      <c r="B160" s="444"/>
      <c r="C160" s="444"/>
      <c r="D160" s="444"/>
      <c r="E160" s="444"/>
      <c r="F160" s="444"/>
      <c r="G160" s="444"/>
      <c r="H160" s="444"/>
      <c r="I160" s="444"/>
      <c r="J160" s="444"/>
      <c r="K160" s="444"/>
      <c r="L160" s="444"/>
    </row>
    <row r="161" spans="1:12" ht="21.75" customHeight="1">
      <c r="A161" s="444"/>
      <c r="B161" s="444"/>
      <c r="C161" s="444"/>
      <c r="D161" s="444"/>
      <c r="E161" s="444"/>
      <c r="F161" s="444"/>
      <c r="G161" s="444"/>
      <c r="H161" s="444"/>
      <c r="I161" s="444"/>
      <c r="J161" s="444"/>
      <c r="K161" s="444"/>
      <c r="L161" s="444"/>
    </row>
    <row r="162" spans="1:12" ht="21.75" customHeight="1">
      <c r="A162" s="444"/>
      <c r="B162" s="444"/>
      <c r="C162" s="444"/>
      <c r="D162" s="444"/>
      <c r="E162" s="444"/>
      <c r="F162" s="444"/>
      <c r="G162" s="444"/>
      <c r="H162" s="444"/>
      <c r="I162" s="444"/>
      <c r="J162" s="444"/>
      <c r="K162" s="444"/>
      <c r="L162" s="444"/>
    </row>
    <row r="163" spans="1:12" ht="21.75" customHeight="1">
      <c r="A163" s="444"/>
      <c r="B163" s="444"/>
      <c r="C163" s="444"/>
      <c r="D163" s="444"/>
      <c r="E163" s="444"/>
      <c r="F163" s="444"/>
      <c r="G163" s="444"/>
      <c r="H163" s="444"/>
      <c r="I163" s="444"/>
      <c r="J163" s="444"/>
      <c r="K163" s="444"/>
      <c r="L163" s="444"/>
    </row>
    <row r="164" spans="1:12" ht="21.75" customHeight="1">
      <c r="A164" s="444"/>
      <c r="B164" s="444"/>
      <c r="C164" s="444"/>
      <c r="D164" s="444"/>
      <c r="E164" s="444"/>
      <c r="F164" s="444"/>
      <c r="G164" s="444"/>
      <c r="H164" s="444"/>
      <c r="I164" s="444"/>
      <c r="J164" s="444"/>
      <c r="K164" s="444"/>
      <c r="L164" s="444"/>
    </row>
    <row r="165" spans="1:12" ht="21.75" customHeight="1">
      <c r="A165" s="444"/>
      <c r="B165" s="444"/>
      <c r="C165" s="444"/>
      <c r="D165" s="444"/>
      <c r="E165" s="444"/>
      <c r="F165" s="444"/>
      <c r="G165" s="444"/>
      <c r="H165" s="444"/>
      <c r="I165" s="444"/>
      <c r="J165" s="444"/>
      <c r="K165" s="444"/>
      <c r="L165" s="444"/>
    </row>
    <row r="166" spans="1:12" ht="21.75" customHeight="1">
      <c r="A166" s="444"/>
      <c r="B166" s="444"/>
      <c r="C166" s="444"/>
      <c r="D166" s="444"/>
      <c r="E166" s="444"/>
      <c r="F166" s="444"/>
      <c r="G166" s="444"/>
      <c r="H166" s="444"/>
      <c r="I166" s="444"/>
      <c r="J166" s="444"/>
      <c r="K166" s="444"/>
      <c r="L166" s="444"/>
    </row>
    <row r="167" spans="1:12" ht="21.75" customHeight="1">
      <c r="A167" s="444"/>
      <c r="B167" s="444"/>
      <c r="C167" s="444"/>
      <c r="D167" s="444"/>
      <c r="E167" s="444"/>
      <c r="F167" s="444"/>
      <c r="G167" s="444"/>
      <c r="H167" s="444"/>
      <c r="I167" s="444"/>
      <c r="J167" s="444"/>
      <c r="K167" s="444"/>
      <c r="L167" s="444"/>
    </row>
    <row r="168" spans="1:12" ht="21.75" customHeight="1">
      <c r="A168" s="444"/>
      <c r="B168" s="444"/>
      <c r="C168" s="444"/>
      <c r="D168" s="444"/>
      <c r="E168" s="444"/>
      <c r="F168" s="444"/>
      <c r="G168" s="444"/>
      <c r="H168" s="444"/>
      <c r="I168" s="444"/>
      <c r="J168" s="444"/>
      <c r="K168" s="444"/>
      <c r="L168" s="444"/>
    </row>
    <row r="169" spans="1:12" ht="21.75" customHeight="1">
      <c r="A169" s="444"/>
      <c r="B169" s="444"/>
      <c r="C169" s="444"/>
      <c r="D169" s="444"/>
      <c r="E169" s="444"/>
      <c r="F169" s="444"/>
      <c r="G169" s="444"/>
      <c r="H169" s="444"/>
      <c r="I169" s="444"/>
      <c r="J169" s="444"/>
      <c r="K169" s="444"/>
      <c r="L169" s="444"/>
    </row>
    <row r="170" spans="1:12" ht="21.75" customHeight="1">
      <c r="A170" s="444"/>
      <c r="B170" s="444"/>
      <c r="C170" s="444"/>
      <c r="D170" s="444"/>
      <c r="E170" s="444"/>
      <c r="F170" s="444"/>
      <c r="G170" s="444"/>
      <c r="H170" s="444"/>
      <c r="I170" s="444"/>
      <c r="J170" s="444"/>
      <c r="K170" s="444"/>
      <c r="L170" s="444"/>
    </row>
    <row r="171" spans="1:12" ht="21.75" customHeight="1">
      <c r="A171" s="444"/>
      <c r="B171" s="444"/>
      <c r="C171" s="444"/>
      <c r="D171" s="444"/>
      <c r="E171" s="444"/>
      <c r="F171" s="444"/>
      <c r="G171" s="444"/>
      <c r="H171" s="444"/>
      <c r="I171" s="444"/>
      <c r="J171" s="444"/>
      <c r="K171" s="444"/>
      <c r="L171" s="444"/>
    </row>
    <row r="172" spans="1:12" ht="21.75" customHeight="1">
      <c r="A172" s="444"/>
      <c r="B172" s="444"/>
      <c r="C172" s="444"/>
      <c r="D172" s="444"/>
      <c r="E172" s="444"/>
      <c r="F172" s="444"/>
      <c r="G172" s="444"/>
      <c r="H172" s="444"/>
      <c r="I172" s="444"/>
      <c r="J172" s="444"/>
      <c r="K172" s="444"/>
      <c r="L172" s="444"/>
    </row>
    <row r="173" spans="1:12" ht="21.75" customHeight="1">
      <c r="A173" s="444"/>
      <c r="B173" s="444"/>
      <c r="C173" s="444"/>
      <c r="D173" s="444"/>
      <c r="E173" s="444"/>
      <c r="F173" s="444"/>
      <c r="G173" s="444"/>
      <c r="H173" s="444"/>
      <c r="I173" s="444"/>
      <c r="J173" s="444"/>
      <c r="K173" s="444"/>
      <c r="L173" s="444"/>
    </row>
    <row r="174" spans="1:12" ht="21.75" customHeight="1">
      <c r="A174" s="444"/>
      <c r="B174" s="444"/>
      <c r="C174" s="444"/>
      <c r="D174" s="444"/>
      <c r="E174" s="444"/>
      <c r="F174" s="444"/>
      <c r="G174" s="444"/>
      <c r="H174" s="444"/>
      <c r="I174" s="444"/>
      <c r="J174" s="444"/>
      <c r="K174" s="444"/>
      <c r="L174" s="444"/>
    </row>
    <row r="175" spans="1:12" ht="21.75" customHeight="1">
      <c r="A175" s="444"/>
      <c r="B175" s="444"/>
      <c r="C175" s="444"/>
      <c r="D175" s="444"/>
      <c r="E175" s="444"/>
      <c r="F175" s="444"/>
      <c r="G175" s="444"/>
      <c r="H175" s="444"/>
      <c r="I175" s="444"/>
      <c r="J175" s="444"/>
      <c r="K175" s="444"/>
      <c r="L175" s="444"/>
    </row>
    <row r="176" spans="1:12" ht="21.75" customHeight="1">
      <c r="A176" s="444"/>
      <c r="B176" s="444"/>
      <c r="C176" s="444"/>
      <c r="D176" s="444"/>
      <c r="E176" s="444"/>
      <c r="F176" s="444"/>
      <c r="G176" s="444"/>
      <c r="H176" s="444"/>
      <c r="I176" s="444"/>
      <c r="J176" s="444"/>
      <c r="K176" s="444"/>
      <c r="L176" s="444"/>
    </row>
    <row r="177" spans="1:12" ht="21.75" customHeight="1">
      <c r="A177" s="444"/>
      <c r="B177" s="444"/>
      <c r="C177" s="444"/>
      <c r="D177" s="444"/>
      <c r="E177" s="444"/>
      <c r="F177" s="444"/>
      <c r="G177" s="444"/>
      <c r="H177" s="444"/>
      <c r="I177" s="444"/>
      <c r="J177" s="444"/>
      <c r="K177" s="444"/>
      <c r="L177" s="444"/>
    </row>
    <row r="178" spans="1:12" ht="21.75" customHeight="1">
      <c r="A178" s="444"/>
      <c r="B178" s="444"/>
      <c r="C178" s="444"/>
      <c r="D178" s="444"/>
      <c r="E178" s="444"/>
      <c r="F178" s="444"/>
      <c r="G178" s="444"/>
      <c r="H178" s="444"/>
      <c r="I178" s="444"/>
      <c r="J178" s="444"/>
      <c r="K178" s="444"/>
      <c r="L178" s="444"/>
    </row>
    <row r="179" spans="1:12" ht="21.75" customHeight="1">
      <c r="A179" s="444"/>
      <c r="B179" s="444"/>
      <c r="C179" s="444"/>
      <c r="D179" s="444"/>
      <c r="E179" s="444"/>
      <c r="F179" s="444"/>
      <c r="G179" s="444"/>
      <c r="H179" s="444"/>
      <c r="I179" s="444"/>
      <c r="J179" s="444"/>
      <c r="K179" s="444"/>
      <c r="L179" s="444"/>
    </row>
    <row r="180" spans="1:12" ht="21.75" customHeight="1">
      <c r="A180" s="444"/>
      <c r="B180" s="444"/>
      <c r="C180" s="444"/>
      <c r="D180" s="444"/>
      <c r="E180" s="444"/>
      <c r="F180" s="444"/>
      <c r="G180" s="444"/>
      <c r="H180" s="444"/>
      <c r="I180" s="444"/>
      <c r="J180" s="444"/>
      <c r="K180" s="444"/>
      <c r="L180" s="444"/>
    </row>
    <row r="181" spans="1:12" ht="21.75" customHeight="1">
      <c r="A181" s="444"/>
      <c r="B181" s="444"/>
      <c r="C181" s="444"/>
      <c r="D181" s="444"/>
      <c r="E181" s="444"/>
      <c r="F181" s="444"/>
      <c r="G181" s="444"/>
      <c r="H181" s="444"/>
      <c r="I181" s="444"/>
      <c r="J181" s="444"/>
      <c r="K181" s="444"/>
      <c r="L181" s="444"/>
    </row>
    <row r="182" spans="1:12" ht="21.75" customHeight="1">
      <c r="A182" s="444"/>
      <c r="B182" s="444"/>
      <c r="C182" s="444"/>
      <c r="D182" s="444"/>
      <c r="E182" s="444"/>
      <c r="F182" s="444"/>
      <c r="G182" s="444"/>
      <c r="H182" s="444"/>
      <c r="I182" s="444"/>
      <c r="J182" s="444"/>
      <c r="K182" s="444"/>
      <c r="L182" s="444"/>
    </row>
    <row r="183" spans="1:12" ht="21.75" customHeight="1">
      <c r="A183" s="444"/>
      <c r="B183" s="444"/>
      <c r="C183" s="444"/>
      <c r="D183" s="444"/>
      <c r="E183" s="444"/>
      <c r="F183" s="444"/>
      <c r="G183" s="444"/>
      <c r="H183" s="444"/>
      <c r="I183" s="444"/>
      <c r="J183" s="444"/>
      <c r="K183" s="444"/>
      <c r="L183" s="444"/>
    </row>
    <row r="184" spans="1:12" ht="21.75" customHeight="1">
      <c r="A184" s="444"/>
      <c r="B184" s="444"/>
      <c r="C184" s="444"/>
      <c r="D184" s="444"/>
      <c r="E184" s="444"/>
      <c r="F184" s="444"/>
      <c r="G184" s="444"/>
      <c r="H184" s="444"/>
      <c r="I184" s="444"/>
      <c r="J184" s="444"/>
      <c r="K184" s="444"/>
      <c r="L184" s="444"/>
    </row>
    <row r="185" spans="1:12" ht="21.75" customHeight="1">
      <c r="A185" s="444"/>
      <c r="B185" s="444"/>
      <c r="C185" s="444"/>
      <c r="D185" s="444"/>
      <c r="E185" s="444"/>
      <c r="F185" s="444"/>
      <c r="G185" s="444"/>
      <c r="H185" s="444"/>
      <c r="I185" s="444"/>
      <c r="J185" s="444"/>
      <c r="K185" s="444"/>
      <c r="L185" s="444"/>
    </row>
    <row r="186" spans="1:12" ht="21.75" customHeight="1">
      <c r="A186" s="444"/>
      <c r="B186" s="444"/>
      <c r="C186" s="444"/>
      <c r="D186" s="444"/>
      <c r="E186" s="444"/>
      <c r="F186" s="444"/>
      <c r="G186" s="444"/>
      <c r="H186" s="444"/>
      <c r="I186" s="444"/>
      <c r="J186" s="444"/>
      <c r="K186" s="444"/>
      <c r="L186" s="444"/>
    </row>
    <row r="187" spans="1:12" ht="21.75" customHeight="1">
      <c r="A187" s="444"/>
      <c r="B187" s="444"/>
      <c r="C187" s="444"/>
      <c r="D187" s="444"/>
      <c r="E187" s="444"/>
      <c r="F187" s="444"/>
      <c r="G187" s="444"/>
      <c r="H187" s="444"/>
      <c r="I187" s="444"/>
      <c r="J187" s="444"/>
      <c r="K187" s="444"/>
      <c r="L187" s="444"/>
    </row>
    <row r="188" spans="1:12" ht="21.75" customHeight="1">
      <c r="A188" s="444"/>
      <c r="B188" s="444"/>
      <c r="C188" s="444"/>
      <c r="D188" s="444"/>
      <c r="E188" s="444"/>
      <c r="F188" s="444"/>
      <c r="G188" s="444"/>
      <c r="H188" s="444"/>
      <c r="I188" s="444"/>
      <c r="J188" s="444"/>
      <c r="K188" s="444"/>
      <c r="L188" s="444"/>
    </row>
    <row r="189" spans="1:12" ht="21.75" customHeight="1">
      <c r="A189" s="444"/>
      <c r="B189" s="444"/>
      <c r="C189" s="444"/>
      <c r="D189" s="444"/>
      <c r="E189" s="444"/>
      <c r="F189" s="444"/>
      <c r="G189" s="444"/>
      <c r="H189" s="444"/>
      <c r="I189" s="444"/>
      <c r="J189" s="444"/>
      <c r="K189" s="444"/>
      <c r="L189" s="444"/>
    </row>
    <row r="190" spans="1:12" ht="21.75" customHeight="1">
      <c r="A190" s="444"/>
      <c r="B190" s="444"/>
      <c r="C190" s="444"/>
      <c r="D190" s="444"/>
      <c r="E190" s="444"/>
      <c r="F190" s="444"/>
      <c r="G190" s="444"/>
      <c r="H190" s="444"/>
      <c r="I190" s="444"/>
      <c r="J190" s="444"/>
      <c r="K190" s="444"/>
      <c r="L190" s="444"/>
    </row>
    <row r="191" spans="1:12" ht="21.75" customHeight="1">
      <c r="A191" s="444"/>
      <c r="B191" s="444"/>
      <c r="C191" s="444"/>
      <c r="D191" s="444"/>
      <c r="E191" s="444"/>
      <c r="F191" s="444"/>
      <c r="G191" s="444"/>
      <c r="H191" s="444"/>
      <c r="I191" s="444"/>
      <c r="J191" s="444"/>
      <c r="K191" s="444"/>
      <c r="L191" s="444"/>
    </row>
    <row r="192" spans="1:12" ht="21.75" customHeight="1">
      <c r="A192" s="444"/>
      <c r="B192" s="444"/>
      <c r="C192" s="444"/>
      <c r="D192" s="444"/>
      <c r="E192" s="444"/>
      <c r="F192" s="444"/>
      <c r="G192" s="444"/>
      <c r="H192" s="444"/>
      <c r="I192" s="444"/>
      <c r="J192" s="444"/>
      <c r="K192" s="444"/>
      <c r="L192" s="444"/>
    </row>
    <row r="193" spans="1:12" ht="21.75" customHeight="1">
      <c r="A193" s="444"/>
      <c r="B193" s="444"/>
      <c r="C193" s="444"/>
      <c r="D193" s="444"/>
      <c r="E193" s="444"/>
      <c r="F193" s="444"/>
      <c r="G193" s="444"/>
      <c r="H193" s="444"/>
      <c r="I193" s="444"/>
      <c r="J193" s="444"/>
      <c r="K193" s="444"/>
      <c r="L193" s="444"/>
    </row>
    <row r="194" spans="1:12" ht="21.75" customHeight="1">
      <c r="A194" s="444"/>
      <c r="B194" s="444"/>
      <c r="C194" s="444"/>
      <c r="D194" s="444"/>
      <c r="E194" s="444"/>
      <c r="F194" s="444"/>
      <c r="G194" s="444"/>
      <c r="H194" s="444"/>
      <c r="I194" s="444"/>
      <c r="J194" s="444"/>
      <c r="K194" s="444"/>
      <c r="L194" s="444"/>
    </row>
    <row r="195" spans="1:12" ht="21.75" customHeight="1">
      <c r="A195" s="444"/>
      <c r="B195" s="444"/>
      <c r="C195" s="444"/>
      <c r="D195" s="444"/>
      <c r="E195" s="444"/>
      <c r="F195" s="444"/>
      <c r="G195" s="444"/>
      <c r="H195" s="444"/>
      <c r="I195" s="444"/>
      <c r="J195" s="444"/>
      <c r="K195" s="444"/>
      <c r="L195" s="444"/>
    </row>
    <row r="196" spans="1:12" ht="21.75" customHeight="1">
      <c r="A196" s="444"/>
      <c r="B196" s="444"/>
      <c r="C196" s="444"/>
      <c r="D196" s="444"/>
      <c r="E196" s="444"/>
      <c r="F196" s="444"/>
      <c r="G196" s="444"/>
      <c r="H196" s="444"/>
      <c r="I196" s="444"/>
      <c r="J196" s="444"/>
      <c r="K196" s="444"/>
      <c r="L196" s="444"/>
    </row>
    <row r="197" spans="1:12" ht="21.75" customHeight="1">
      <c r="A197" s="444"/>
      <c r="B197" s="444"/>
      <c r="C197" s="444"/>
      <c r="D197" s="444"/>
      <c r="E197" s="444"/>
      <c r="F197" s="444"/>
      <c r="G197" s="444"/>
      <c r="H197" s="444"/>
      <c r="I197" s="444"/>
      <c r="J197" s="444"/>
      <c r="K197" s="444"/>
      <c r="L197" s="444"/>
    </row>
    <row r="198" spans="1:12" ht="21.75" customHeight="1">
      <c r="A198" s="444"/>
      <c r="B198" s="444"/>
      <c r="C198" s="444"/>
      <c r="D198" s="444"/>
      <c r="E198" s="444"/>
      <c r="F198" s="444"/>
      <c r="G198" s="444"/>
      <c r="H198" s="444"/>
      <c r="I198" s="444"/>
      <c r="J198" s="444"/>
      <c r="K198" s="444"/>
      <c r="L198" s="444"/>
    </row>
    <row r="199" spans="1:12" ht="21.75" customHeight="1">
      <c r="A199" s="444"/>
      <c r="B199" s="444"/>
      <c r="C199" s="444"/>
      <c r="D199" s="444"/>
      <c r="E199" s="444"/>
      <c r="F199" s="444"/>
      <c r="G199" s="444"/>
      <c r="H199" s="444"/>
      <c r="I199" s="444"/>
      <c r="J199" s="444"/>
      <c r="K199" s="444"/>
      <c r="L199" s="444"/>
    </row>
    <row r="200" spans="1:12" ht="21.75" customHeight="1">
      <c r="A200" s="444"/>
      <c r="B200" s="444"/>
      <c r="C200" s="444"/>
      <c r="D200" s="444"/>
      <c r="E200" s="444"/>
      <c r="F200" s="444"/>
      <c r="G200" s="444"/>
      <c r="H200" s="444"/>
      <c r="I200" s="444"/>
      <c r="J200" s="444"/>
      <c r="K200" s="444"/>
      <c r="L200" s="444"/>
    </row>
    <row r="201" spans="1:12" ht="21.75" customHeight="1">
      <c r="A201" s="444"/>
      <c r="B201" s="444"/>
      <c r="C201" s="444"/>
      <c r="D201" s="444"/>
      <c r="E201" s="444"/>
      <c r="F201" s="444"/>
      <c r="G201" s="444"/>
      <c r="H201" s="444"/>
      <c r="I201" s="444"/>
      <c r="J201" s="444"/>
      <c r="K201" s="444"/>
      <c r="L201" s="444"/>
    </row>
    <row r="202" spans="1:12" ht="21.75" customHeight="1">
      <c r="A202" s="444"/>
      <c r="B202" s="444"/>
      <c r="C202" s="444"/>
      <c r="D202" s="444"/>
      <c r="E202" s="444"/>
      <c r="F202" s="444"/>
      <c r="G202" s="444"/>
      <c r="H202" s="444"/>
      <c r="I202" s="444"/>
      <c r="J202" s="444"/>
      <c r="K202" s="444"/>
      <c r="L202" s="444"/>
    </row>
    <row r="203" spans="1:12" ht="21.75" customHeight="1">
      <c r="A203" s="444"/>
      <c r="B203" s="444"/>
      <c r="C203" s="444"/>
      <c r="D203" s="444"/>
      <c r="E203" s="444"/>
      <c r="F203" s="444"/>
      <c r="G203" s="444"/>
      <c r="H203" s="444"/>
      <c r="I203" s="444"/>
      <c r="J203" s="444"/>
      <c r="K203" s="444"/>
      <c r="L203" s="444"/>
    </row>
    <row r="204" spans="1:12" ht="21.75" customHeight="1">
      <c r="A204" s="444"/>
      <c r="B204" s="444"/>
      <c r="C204" s="444"/>
      <c r="D204" s="444"/>
      <c r="E204" s="444"/>
      <c r="F204" s="444"/>
      <c r="G204" s="444"/>
      <c r="H204" s="444"/>
      <c r="I204" s="444"/>
      <c r="J204" s="444"/>
      <c r="K204" s="444"/>
      <c r="L204" s="444"/>
    </row>
    <row r="205" spans="1:12" ht="21.75" customHeight="1">
      <c r="A205" s="444"/>
      <c r="B205" s="444"/>
      <c r="C205" s="444"/>
      <c r="D205" s="444"/>
      <c r="E205" s="444"/>
      <c r="F205" s="444"/>
      <c r="G205" s="444"/>
      <c r="H205" s="444"/>
      <c r="I205" s="444"/>
      <c r="J205" s="444"/>
      <c r="K205" s="444"/>
      <c r="L205" s="444"/>
    </row>
    <row r="206" spans="1:12" ht="21.75" customHeight="1">
      <c r="A206" s="444"/>
      <c r="B206" s="444"/>
      <c r="C206" s="444"/>
      <c r="D206" s="444"/>
      <c r="E206" s="444"/>
      <c r="F206" s="444"/>
      <c r="G206" s="444"/>
      <c r="H206" s="444"/>
      <c r="I206" s="444"/>
      <c r="J206" s="444"/>
      <c r="K206" s="444"/>
      <c r="L206" s="444"/>
    </row>
    <row r="207" spans="1:12" ht="21.75" customHeight="1">
      <c r="A207" s="444"/>
      <c r="B207" s="444"/>
      <c r="C207" s="444"/>
      <c r="D207" s="444"/>
      <c r="E207" s="444"/>
      <c r="F207" s="444"/>
      <c r="G207" s="444"/>
      <c r="H207" s="444"/>
      <c r="I207" s="444"/>
      <c r="J207" s="444"/>
      <c r="K207" s="444"/>
      <c r="L207" s="444"/>
    </row>
    <row r="208" spans="1:12" ht="21.75" customHeight="1">
      <c r="A208" s="444"/>
      <c r="B208" s="444"/>
      <c r="C208" s="444"/>
      <c r="D208" s="444"/>
      <c r="E208" s="444"/>
      <c r="F208" s="444"/>
      <c r="G208" s="444"/>
      <c r="H208" s="444"/>
      <c r="I208" s="444"/>
      <c r="J208" s="444"/>
      <c r="K208" s="444"/>
      <c r="L208" s="444"/>
    </row>
    <row r="209" spans="1:12" ht="21.75" customHeight="1">
      <c r="A209" s="444"/>
      <c r="B209" s="444"/>
      <c r="C209" s="444"/>
      <c r="D209" s="444"/>
      <c r="E209" s="444"/>
      <c r="F209" s="444"/>
      <c r="G209" s="444"/>
      <c r="H209" s="444"/>
      <c r="I209" s="444"/>
      <c r="J209" s="444"/>
      <c r="K209" s="444"/>
      <c r="L209" s="444"/>
    </row>
    <row r="210" spans="1:12" ht="21.75" customHeight="1">
      <c r="A210" s="444"/>
      <c r="B210" s="444"/>
      <c r="C210" s="444"/>
      <c r="D210" s="444"/>
      <c r="E210" s="444"/>
      <c r="F210" s="444"/>
      <c r="G210" s="444"/>
      <c r="H210" s="444"/>
      <c r="I210" s="444"/>
      <c r="J210" s="444"/>
      <c r="K210" s="444"/>
      <c r="L210" s="444"/>
    </row>
    <row r="211" spans="1:12" ht="21.75" customHeight="1">
      <c r="A211" s="444"/>
      <c r="B211" s="444"/>
      <c r="C211" s="444"/>
      <c r="D211" s="444"/>
      <c r="E211" s="444"/>
      <c r="F211" s="444"/>
      <c r="G211" s="444"/>
      <c r="H211" s="444"/>
      <c r="I211" s="444"/>
      <c r="J211" s="444"/>
      <c r="K211" s="444"/>
      <c r="L211" s="444"/>
    </row>
    <row r="212" spans="1:12" ht="21.75" customHeight="1">
      <c r="A212" s="444"/>
      <c r="B212" s="444"/>
      <c r="C212" s="444"/>
      <c r="D212" s="444"/>
      <c r="E212" s="444"/>
      <c r="F212" s="444"/>
      <c r="G212" s="444"/>
      <c r="H212" s="444"/>
      <c r="I212" s="444"/>
      <c r="J212" s="444"/>
      <c r="K212" s="444"/>
      <c r="L212" s="444"/>
    </row>
    <row r="213" spans="1:12" ht="21.75" customHeight="1">
      <c r="A213" s="444"/>
      <c r="B213" s="444"/>
      <c r="C213" s="444"/>
      <c r="D213" s="444"/>
      <c r="E213" s="444"/>
      <c r="F213" s="444"/>
      <c r="G213" s="444"/>
      <c r="H213" s="444"/>
      <c r="I213" s="444"/>
      <c r="J213" s="444"/>
      <c r="K213" s="444"/>
      <c r="L213" s="444"/>
    </row>
    <row r="214" spans="1:12" ht="21.75" customHeight="1">
      <c r="A214" s="444"/>
      <c r="B214" s="444"/>
      <c r="C214" s="444"/>
      <c r="D214" s="444"/>
      <c r="E214" s="444"/>
      <c r="F214" s="444"/>
      <c r="G214" s="444"/>
      <c r="H214" s="444"/>
      <c r="I214" s="444"/>
      <c r="J214" s="444"/>
      <c r="K214" s="444"/>
      <c r="L214" s="444"/>
    </row>
    <row r="215" spans="1:12" ht="21.75" customHeight="1">
      <c r="A215" s="444"/>
      <c r="B215" s="444"/>
      <c r="C215" s="444"/>
      <c r="D215" s="444"/>
      <c r="E215" s="444"/>
      <c r="F215" s="444"/>
      <c r="G215" s="444"/>
      <c r="H215" s="444"/>
      <c r="I215" s="444"/>
      <c r="J215" s="444"/>
      <c r="K215" s="444"/>
      <c r="L215" s="444"/>
    </row>
    <row r="216" spans="1:12" ht="21.75" customHeight="1">
      <c r="A216" s="444"/>
      <c r="B216" s="444"/>
      <c r="C216" s="444"/>
      <c r="D216" s="444"/>
      <c r="E216" s="444"/>
      <c r="F216" s="444"/>
      <c r="G216" s="444"/>
      <c r="H216" s="444"/>
      <c r="I216" s="444"/>
      <c r="J216" s="444"/>
      <c r="K216" s="444"/>
      <c r="L216" s="444"/>
    </row>
    <row r="217" spans="1:12" ht="21.75" customHeight="1">
      <c r="A217" s="444"/>
      <c r="B217" s="444"/>
      <c r="C217" s="444"/>
      <c r="D217" s="444"/>
      <c r="E217" s="444"/>
      <c r="F217" s="444"/>
      <c r="G217" s="444"/>
      <c r="H217" s="444"/>
      <c r="I217" s="444"/>
      <c r="J217" s="444"/>
      <c r="K217" s="444"/>
      <c r="L217" s="444"/>
    </row>
    <row r="218" spans="1:12" ht="21.75" customHeight="1">
      <c r="A218" s="444"/>
      <c r="B218" s="444"/>
      <c r="C218" s="444"/>
      <c r="D218" s="444"/>
      <c r="E218" s="444"/>
      <c r="F218" s="444"/>
      <c r="G218" s="444"/>
      <c r="H218" s="444"/>
      <c r="I218" s="444"/>
      <c r="J218" s="444"/>
      <c r="K218" s="444"/>
      <c r="L218" s="444"/>
    </row>
    <row r="219" spans="1:12" ht="21.75" customHeight="1">
      <c r="A219" s="444"/>
      <c r="B219" s="444"/>
      <c r="C219" s="444"/>
      <c r="D219" s="444"/>
      <c r="E219" s="444"/>
      <c r="F219" s="444"/>
      <c r="G219" s="444"/>
      <c r="H219" s="444"/>
      <c r="I219" s="444"/>
      <c r="J219" s="444"/>
      <c r="K219" s="444"/>
      <c r="L219" s="444"/>
    </row>
    <row r="220" spans="1:12" ht="21.75" customHeight="1">
      <c r="A220" s="444"/>
      <c r="B220" s="444"/>
      <c r="C220" s="444"/>
      <c r="D220" s="444"/>
      <c r="E220" s="444"/>
      <c r="F220" s="444"/>
      <c r="G220" s="444"/>
      <c r="H220" s="444"/>
      <c r="I220" s="444"/>
      <c r="J220" s="444"/>
      <c r="K220" s="444"/>
      <c r="L220" s="444"/>
    </row>
    <row r="221" spans="1:12" ht="21.75" customHeight="1">
      <c r="A221" s="444"/>
      <c r="B221" s="444"/>
      <c r="C221" s="444"/>
      <c r="D221" s="444"/>
      <c r="E221" s="444"/>
      <c r="F221" s="444"/>
      <c r="G221" s="444"/>
      <c r="H221" s="444"/>
      <c r="I221" s="444"/>
      <c r="J221" s="444"/>
      <c r="K221" s="444"/>
      <c r="L221" s="444"/>
    </row>
    <row r="222" spans="1:12" ht="21.75" customHeight="1">
      <c r="A222" s="444"/>
      <c r="B222" s="444"/>
      <c r="C222" s="444"/>
      <c r="D222" s="444"/>
      <c r="E222" s="444"/>
      <c r="F222" s="444"/>
      <c r="G222" s="444"/>
      <c r="H222" s="444"/>
      <c r="I222" s="444"/>
      <c r="J222" s="444"/>
      <c r="K222" s="444"/>
      <c r="L222" s="444"/>
    </row>
    <row r="223" spans="1:12" ht="21.75" customHeight="1">
      <c r="A223" s="444"/>
      <c r="B223" s="444"/>
      <c r="C223" s="444"/>
      <c r="D223" s="444"/>
      <c r="E223" s="444"/>
      <c r="F223" s="444"/>
      <c r="G223" s="444"/>
      <c r="H223" s="444"/>
      <c r="I223" s="444"/>
      <c r="J223" s="444"/>
      <c r="K223" s="444"/>
      <c r="L223" s="444"/>
    </row>
    <row r="224" spans="1:12" ht="21.75" customHeight="1">
      <c r="A224" s="444"/>
      <c r="B224" s="444"/>
      <c r="C224" s="444"/>
      <c r="D224" s="444"/>
      <c r="E224" s="444"/>
      <c r="F224" s="444"/>
      <c r="G224" s="444"/>
      <c r="H224" s="444"/>
      <c r="I224" s="444"/>
      <c r="J224" s="444"/>
      <c r="K224" s="444"/>
      <c r="L224" s="444"/>
    </row>
    <row r="225" spans="1:12" ht="21.75" customHeight="1">
      <c r="A225" s="444"/>
      <c r="B225" s="444"/>
      <c r="C225" s="444"/>
      <c r="D225" s="444"/>
      <c r="E225" s="444"/>
      <c r="F225" s="444"/>
      <c r="G225" s="444"/>
      <c r="H225" s="444"/>
      <c r="I225" s="444"/>
      <c r="J225" s="444"/>
      <c r="K225" s="444"/>
      <c r="L225" s="444"/>
    </row>
    <row r="226" spans="1:12" ht="21.75" customHeight="1">
      <c r="A226" s="444"/>
      <c r="B226" s="444"/>
      <c r="C226" s="444"/>
      <c r="D226" s="444"/>
      <c r="E226" s="444"/>
      <c r="F226" s="444"/>
      <c r="G226" s="444"/>
      <c r="H226" s="444"/>
      <c r="I226" s="444"/>
      <c r="J226" s="444"/>
      <c r="K226" s="444"/>
      <c r="L226" s="444"/>
    </row>
    <row r="227" spans="1:12" ht="21.75" customHeight="1">
      <c r="A227" s="444"/>
      <c r="B227" s="444"/>
      <c r="C227" s="444"/>
      <c r="D227" s="444"/>
      <c r="E227" s="444"/>
      <c r="F227" s="444"/>
      <c r="G227" s="444"/>
      <c r="H227" s="444"/>
      <c r="I227" s="444"/>
      <c r="J227" s="444"/>
      <c r="K227" s="444"/>
      <c r="L227" s="444"/>
    </row>
    <row r="228" spans="1:12" ht="21.75" customHeight="1">
      <c r="A228" s="444"/>
      <c r="B228" s="444"/>
      <c r="C228" s="444"/>
      <c r="D228" s="444"/>
      <c r="E228" s="444"/>
      <c r="F228" s="444"/>
      <c r="G228" s="444"/>
      <c r="H228" s="444"/>
      <c r="I228" s="444"/>
      <c r="J228" s="444"/>
      <c r="K228" s="444"/>
      <c r="L228" s="444"/>
    </row>
    <row r="229" spans="1:12" ht="21.75" customHeight="1">
      <c r="A229" s="444"/>
      <c r="B229" s="444"/>
      <c r="C229" s="444"/>
      <c r="D229" s="444"/>
      <c r="E229" s="444"/>
      <c r="F229" s="444"/>
      <c r="G229" s="444"/>
      <c r="H229" s="444"/>
      <c r="I229" s="444"/>
      <c r="J229" s="444"/>
      <c r="K229" s="444"/>
      <c r="L229" s="444"/>
    </row>
    <row r="230" spans="1:12" ht="21.75" customHeight="1">
      <c r="A230" s="444"/>
      <c r="B230" s="444"/>
      <c r="C230" s="444"/>
      <c r="D230" s="444"/>
      <c r="E230" s="444"/>
      <c r="F230" s="444"/>
      <c r="G230" s="444"/>
      <c r="H230" s="444"/>
      <c r="I230" s="444"/>
      <c r="J230" s="444"/>
      <c r="K230" s="444"/>
      <c r="L230" s="444"/>
    </row>
    <row r="231" spans="1:12" ht="21.75" customHeight="1">
      <c r="A231" s="444"/>
      <c r="B231" s="444"/>
      <c r="C231" s="444"/>
      <c r="D231" s="444"/>
      <c r="E231" s="444"/>
      <c r="F231" s="444"/>
      <c r="G231" s="444"/>
      <c r="H231" s="444"/>
      <c r="I231" s="444"/>
      <c r="J231" s="444"/>
      <c r="K231" s="444"/>
      <c r="L231" s="444"/>
    </row>
    <row r="232" spans="1:12" ht="21.75" customHeight="1">
      <c r="A232" s="444"/>
      <c r="B232" s="444"/>
      <c r="C232" s="444"/>
      <c r="D232" s="444"/>
      <c r="E232" s="444"/>
      <c r="F232" s="444"/>
      <c r="G232" s="444"/>
      <c r="H232" s="444"/>
      <c r="I232" s="444"/>
      <c r="J232" s="444"/>
      <c r="K232" s="444"/>
      <c r="L232" s="444"/>
    </row>
    <row r="233" spans="1:12" ht="21.75" customHeight="1">
      <c r="A233" s="444"/>
      <c r="B233" s="444"/>
      <c r="C233" s="444"/>
      <c r="D233" s="444"/>
      <c r="E233" s="444"/>
      <c r="F233" s="444"/>
      <c r="G233" s="444"/>
      <c r="H233" s="444"/>
      <c r="I233" s="444"/>
      <c r="J233" s="444"/>
      <c r="K233" s="444"/>
      <c r="L233" s="444"/>
    </row>
    <row r="234" spans="1:12" ht="21.75" customHeight="1">
      <c r="A234" s="444"/>
      <c r="B234" s="444"/>
      <c r="C234" s="444"/>
      <c r="D234" s="444"/>
      <c r="E234" s="444"/>
      <c r="F234" s="444"/>
      <c r="G234" s="444"/>
      <c r="H234" s="444"/>
      <c r="I234" s="444"/>
      <c r="J234" s="444"/>
      <c r="K234" s="444"/>
      <c r="L234" s="444"/>
    </row>
    <row r="235" spans="1:12" ht="21.75" customHeight="1">
      <c r="A235" s="444"/>
      <c r="B235" s="444"/>
      <c r="C235" s="444"/>
      <c r="D235" s="444"/>
      <c r="E235" s="444"/>
      <c r="F235" s="444"/>
      <c r="G235" s="444"/>
      <c r="H235" s="444"/>
      <c r="I235" s="444"/>
      <c r="J235" s="444"/>
      <c r="K235" s="444"/>
      <c r="L235" s="444"/>
    </row>
    <row r="236" spans="1:12" ht="21.75" customHeight="1">
      <c r="A236" s="444"/>
      <c r="B236" s="444"/>
      <c r="C236" s="444"/>
      <c r="D236" s="444"/>
      <c r="E236" s="444"/>
      <c r="F236" s="444"/>
      <c r="G236" s="444"/>
      <c r="H236" s="444"/>
      <c r="I236" s="444"/>
      <c r="J236" s="444"/>
      <c r="K236" s="444"/>
      <c r="L236" s="444"/>
    </row>
    <row r="237" spans="1:12" ht="21.75" customHeight="1">
      <c r="A237" s="444"/>
      <c r="B237" s="444"/>
      <c r="C237" s="444"/>
      <c r="D237" s="444"/>
      <c r="E237" s="444"/>
      <c r="F237" s="444"/>
      <c r="G237" s="444"/>
      <c r="H237" s="444"/>
      <c r="I237" s="444"/>
      <c r="J237" s="444"/>
      <c r="K237" s="444"/>
      <c r="L237" s="444"/>
    </row>
    <row r="238" spans="1:12" ht="21.75" customHeight="1">
      <c r="A238" s="444"/>
      <c r="B238" s="444"/>
      <c r="C238" s="444"/>
      <c r="D238" s="444"/>
      <c r="E238" s="444"/>
      <c r="F238" s="444"/>
      <c r="G238" s="444"/>
      <c r="H238" s="444"/>
      <c r="I238" s="444"/>
      <c r="J238" s="444"/>
      <c r="K238" s="444"/>
      <c r="L238" s="444"/>
    </row>
    <row r="239" spans="1:12" ht="21.75" customHeight="1">
      <c r="A239" s="444"/>
      <c r="B239" s="444"/>
      <c r="C239" s="444"/>
      <c r="D239" s="444"/>
      <c r="E239" s="444"/>
      <c r="F239" s="444"/>
      <c r="G239" s="444"/>
      <c r="H239" s="444"/>
      <c r="I239" s="444"/>
      <c r="J239" s="444"/>
      <c r="K239" s="444"/>
      <c r="L239" s="444"/>
    </row>
    <row r="240" spans="1:12" ht="21.75" customHeight="1">
      <c r="A240" s="444"/>
      <c r="B240" s="444"/>
      <c r="C240" s="444"/>
      <c r="D240" s="444"/>
      <c r="E240" s="444"/>
      <c r="F240" s="444"/>
      <c r="G240" s="444"/>
      <c r="H240" s="444"/>
      <c r="I240" s="444"/>
      <c r="J240" s="444"/>
      <c r="K240" s="444"/>
      <c r="L240" s="444"/>
    </row>
    <row r="241" spans="1:12" ht="21.75" customHeight="1">
      <c r="A241" s="444"/>
      <c r="B241" s="444"/>
      <c r="C241" s="444"/>
      <c r="D241" s="444"/>
      <c r="E241" s="444"/>
      <c r="F241" s="444"/>
      <c r="G241" s="444"/>
      <c r="H241" s="444"/>
      <c r="I241" s="444"/>
      <c r="J241" s="444"/>
      <c r="K241" s="444"/>
      <c r="L241" s="444"/>
    </row>
    <row r="242" spans="1:12" ht="21.75" customHeight="1">
      <c r="A242" s="444"/>
      <c r="B242" s="444"/>
      <c r="C242" s="444"/>
      <c r="D242" s="444"/>
      <c r="E242" s="444"/>
      <c r="F242" s="444"/>
      <c r="G242" s="444"/>
      <c r="H242" s="444"/>
      <c r="I242" s="444"/>
      <c r="J242" s="444"/>
      <c r="K242" s="444"/>
      <c r="L242" s="444"/>
    </row>
    <row r="243" spans="1:12" ht="21.75" customHeight="1">
      <c r="A243" s="444"/>
      <c r="B243" s="444"/>
      <c r="C243" s="444"/>
      <c r="D243" s="444"/>
      <c r="E243" s="444"/>
      <c r="F243" s="444"/>
      <c r="G243" s="444"/>
      <c r="H243" s="444"/>
      <c r="I243" s="444"/>
      <c r="J243" s="444"/>
      <c r="K243" s="444"/>
      <c r="L243" s="444"/>
    </row>
    <row r="244" spans="1:12" ht="21.75" customHeight="1">
      <c r="A244" s="444"/>
      <c r="B244" s="444"/>
      <c r="C244" s="444"/>
      <c r="D244" s="444"/>
      <c r="E244" s="444"/>
      <c r="F244" s="444"/>
      <c r="G244" s="444"/>
      <c r="H244" s="444"/>
      <c r="I244" s="444"/>
      <c r="J244" s="444"/>
      <c r="K244" s="444"/>
      <c r="L244" s="444"/>
    </row>
    <row r="245" spans="1:12" ht="21.75" customHeight="1">
      <c r="A245" s="444"/>
      <c r="B245" s="444"/>
      <c r="C245" s="444"/>
      <c r="D245" s="444"/>
      <c r="E245" s="444"/>
      <c r="F245" s="444"/>
      <c r="G245" s="444"/>
      <c r="H245" s="444"/>
      <c r="I245" s="444"/>
      <c r="J245" s="444"/>
      <c r="K245" s="444"/>
      <c r="L245" s="444"/>
    </row>
    <row r="246" spans="1:12" ht="21.75" customHeight="1">
      <c r="A246" s="444"/>
      <c r="B246" s="444"/>
      <c r="C246" s="444"/>
      <c r="D246" s="444"/>
      <c r="E246" s="444"/>
      <c r="F246" s="444"/>
      <c r="G246" s="444"/>
      <c r="H246" s="444"/>
      <c r="I246" s="444"/>
      <c r="J246" s="444"/>
      <c r="K246" s="444"/>
      <c r="L246" s="444"/>
    </row>
    <row r="247" spans="1:12" ht="21.75" customHeight="1">
      <c r="A247" s="444"/>
      <c r="B247" s="444"/>
      <c r="C247" s="444"/>
      <c r="D247" s="444"/>
      <c r="E247" s="444"/>
      <c r="F247" s="444"/>
      <c r="G247" s="444"/>
      <c r="H247" s="444"/>
      <c r="I247" s="444"/>
      <c r="J247" s="444"/>
      <c r="K247" s="444"/>
      <c r="L247" s="444"/>
    </row>
    <row r="248" spans="1:12" ht="21.75" customHeight="1">
      <c r="A248" s="444"/>
      <c r="B248" s="444"/>
      <c r="C248" s="444"/>
      <c r="D248" s="444"/>
      <c r="E248" s="444"/>
      <c r="F248" s="444"/>
      <c r="G248" s="444"/>
      <c r="H248" s="444"/>
      <c r="I248" s="444"/>
      <c r="J248" s="444"/>
      <c r="K248" s="444"/>
      <c r="L248" s="444"/>
    </row>
    <row r="249" spans="1:12" ht="21.75" customHeight="1">
      <c r="A249" s="444"/>
      <c r="B249" s="444"/>
      <c r="C249" s="444"/>
      <c r="D249" s="444"/>
      <c r="E249" s="444"/>
      <c r="F249" s="444"/>
      <c r="G249" s="444"/>
      <c r="H249" s="444"/>
      <c r="I249" s="444"/>
      <c r="J249" s="444"/>
      <c r="K249" s="444"/>
      <c r="L249" s="444"/>
    </row>
    <row r="250" spans="1:12" ht="21.75" customHeight="1">
      <c r="A250" s="444"/>
      <c r="B250" s="444"/>
      <c r="C250" s="444"/>
      <c r="D250" s="444"/>
      <c r="E250" s="444"/>
      <c r="F250" s="444"/>
      <c r="G250" s="444"/>
      <c r="H250" s="444"/>
      <c r="I250" s="444"/>
      <c r="J250" s="444"/>
      <c r="K250" s="444"/>
      <c r="L250" s="444"/>
    </row>
    <row r="251" spans="1:12" ht="21.75" customHeight="1">
      <c r="A251" s="444"/>
      <c r="B251" s="444"/>
      <c r="C251" s="444"/>
      <c r="D251" s="444"/>
      <c r="E251" s="444"/>
      <c r="F251" s="444"/>
      <c r="G251" s="444"/>
      <c r="H251" s="444"/>
      <c r="I251" s="444"/>
      <c r="J251" s="444"/>
      <c r="K251" s="444"/>
      <c r="L251" s="444"/>
    </row>
    <row r="252" spans="1:12" ht="21.75" customHeight="1">
      <c r="A252" s="444"/>
      <c r="B252" s="444"/>
      <c r="C252" s="444"/>
      <c r="D252" s="444"/>
      <c r="E252" s="444"/>
      <c r="F252" s="444"/>
      <c r="G252" s="444"/>
      <c r="H252" s="444"/>
      <c r="I252" s="444"/>
      <c r="J252" s="444"/>
      <c r="K252" s="444"/>
      <c r="L252" s="444"/>
    </row>
    <row r="253" spans="1:12" ht="21.75" customHeight="1">
      <c r="A253" s="444"/>
      <c r="B253" s="444"/>
      <c r="C253" s="444"/>
      <c r="D253" s="444"/>
      <c r="E253" s="444"/>
      <c r="F253" s="444"/>
      <c r="G253" s="444"/>
      <c r="H253" s="444"/>
      <c r="I253" s="444"/>
      <c r="J253" s="444"/>
      <c r="K253" s="444"/>
      <c r="L253" s="444"/>
    </row>
    <row r="254" spans="1:12" ht="21.75" customHeight="1">
      <c r="A254" s="444"/>
      <c r="B254" s="444"/>
      <c r="C254" s="444"/>
      <c r="D254" s="444"/>
      <c r="E254" s="444"/>
      <c r="F254" s="444"/>
      <c r="G254" s="444"/>
      <c r="H254" s="444"/>
      <c r="I254" s="444"/>
      <c r="J254" s="444"/>
      <c r="K254" s="444"/>
      <c r="L254" s="444"/>
    </row>
    <row r="255" spans="1:12" ht="21.75" customHeight="1">
      <c r="A255" s="444"/>
      <c r="B255" s="444"/>
      <c r="C255" s="444"/>
      <c r="D255" s="444"/>
      <c r="E255" s="444"/>
      <c r="F255" s="444"/>
      <c r="G255" s="444"/>
      <c r="H255" s="444"/>
      <c r="I255" s="444"/>
      <c r="J255" s="444"/>
      <c r="K255" s="444"/>
      <c r="L255" s="444"/>
    </row>
    <row r="256" spans="1:12" ht="21.75" customHeight="1">
      <c r="A256" s="444"/>
      <c r="B256" s="444"/>
      <c r="C256" s="444"/>
      <c r="D256" s="444"/>
      <c r="E256" s="444"/>
      <c r="F256" s="444"/>
      <c r="G256" s="444"/>
      <c r="H256" s="444"/>
      <c r="I256" s="444"/>
      <c r="J256" s="444"/>
      <c r="K256" s="444"/>
      <c r="L256" s="444"/>
    </row>
    <row r="257" spans="1:12" ht="21.75" customHeight="1">
      <c r="A257" s="444"/>
      <c r="B257" s="444"/>
      <c r="C257" s="444"/>
      <c r="D257" s="444"/>
      <c r="E257" s="444"/>
      <c r="F257" s="444"/>
      <c r="G257" s="444"/>
      <c r="H257" s="444"/>
      <c r="I257" s="444"/>
      <c r="J257" s="444"/>
      <c r="K257" s="444"/>
      <c r="L257" s="444"/>
    </row>
    <row r="258" spans="1:12" ht="21.75" customHeight="1">
      <c r="A258" s="444"/>
      <c r="B258" s="444"/>
      <c r="C258" s="444"/>
      <c r="D258" s="444"/>
      <c r="E258" s="444"/>
      <c r="F258" s="444"/>
      <c r="G258" s="444"/>
      <c r="H258" s="444"/>
      <c r="I258" s="444"/>
      <c r="J258" s="444"/>
      <c r="K258" s="444"/>
      <c r="L258" s="444"/>
    </row>
    <row r="259" spans="1:12" ht="21.75" customHeight="1">
      <c r="A259" s="444"/>
      <c r="B259" s="444"/>
      <c r="C259" s="444"/>
      <c r="D259" s="444"/>
      <c r="E259" s="444"/>
      <c r="F259" s="444"/>
      <c r="G259" s="444"/>
      <c r="H259" s="444"/>
      <c r="I259" s="444"/>
      <c r="J259" s="444"/>
      <c r="K259" s="444"/>
      <c r="L259" s="444"/>
    </row>
    <row r="260" spans="1:12" ht="21.75" customHeight="1">
      <c r="A260" s="444"/>
      <c r="B260" s="444"/>
      <c r="C260" s="444"/>
      <c r="D260" s="444"/>
      <c r="E260" s="444"/>
      <c r="F260" s="444"/>
      <c r="G260" s="444"/>
      <c r="H260" s="444"/>
      <c r="I260" s="444"/>
      <c r="J260" s="444"/>
      <c r="K260" s="444"/>
      <c r="L260" s="444"/>
    </row>
    <row r="261" spans="1:12" ht="21.75" customHeight="1">
      <c r="A261" s="444"/>
      <c r="B261" s="444"/>
      <c r="C261" s="444"/>
      <c r="D261" s="444"/>
      <c r="E261" s="444"/>
      <c r="F261" s="444"/>
      <c r="G261" s="444"/>
      <c r="H261" s="444"/>
      <c r="I261" s="444"/>
      <c r="J261" s="444"/>
      <c r="K261" s="444"/>
      <c r="L261" s="444"/>
    </row>
    <row r="262" spans="1:12" ht="21.75" customHeight="1">
      <c r="A262" s="444"/>
      <c r="B262" s="444"/>
      <c r="C262" s="444"/>
      <c r="D262" s="444"/>
      <c r="E262" s="444"/>
      <c r="F262" s="444"/>
      <c r="G262" s="444"/>
      <c r="H262" s="444"/>
      <c r="I262" s="444"/>
      <c r="J262" s="444"/>
      <c r="K262" s="444"/>
      <c r="L262" s="444"/>
    </row>
    <row r="263" spans="1:12" ht="21.75" customHeight="1">
      <c r="A263" s="444"/>
      <c r="B263" s="444"/>
      <c r="C263" s="444"/>
      <c r="D263" s="444"/>
      <c r="E263" s="444"/>
      <c r="F263" s="444"/>
      <c r="G263" s="444"/>
      <c r="H263" s="444"/>
      <c r="I263" s="444"/>
      <c r="J263" s="444"/>
      <c r="K263" s="444"/>
      <c r="L263" s="444"/>
    </row>
    <row r="264" spans="1:12" ht="21.75" customHeight="1">
      <c r="A264" s="444"/>
      <c r="B264" s="444"/>
      <c r="C264" s="444"/>
      <c r="D264" s="444"/>
      <c r="E264" s="444"/>
      <c r="F264" s="444"/>
      <c r="G264" s="444"/>
      <c r="H264" s="444"/>
      <c r="I264" s="444"/>
      <c r="J264" s="444"/>
      <c r="K264" s="444"/>
      <c r="L264" s="444"/>
    </row>
    <row r="265" spans="1:12" ht="21.75" customHeight="1">
      <c r="A265" s="444"/>
      <c r="B265" s="444"/>
      <c r="C265" s="444"/>
      <c r="D265" s="444"/>
      <c r="E265" s="444"/>
      <c r="F265" s="444"/>
      <c r="G265" s="444"/>
      <c r="H265" s="444"/>
      <c r="I265" s="444"/>
      <c r="J265" s="444"/>
      <c r="K265" s="444"/>
      <c r="L265" s="444"/>
    </row>
    <row r="266" spans="1:12" ht="21.75" customHeight="1">
      <c r="A266" s="444"/>
      <c r="B266" s="444"/>
      <c r="C266" s="444"/>
      <c r="D266" s="444"/>
      <c r="E266" s="444"/>
      <c r="F266" s="444"/>
      <c r="G266" s="444"/>
      <c r="H266" s="444"/>
      <c r="I266" s="444"/>
      <c r="J266" s="444"/>
      <c r="K266" s="444"/>
      <c r="L266" s="444"/>
    </row>
    <row r="267" spans="1:12" ht="21.75" customHeight="1">
      <c r="A267" s="444"/>
      <c r="B267" s="444"/>
      <c r="C267" s="444"/>
      <c r="D267" s="444"/>
      <c r="E267" s="444"/>
      <c r="F267" s="444"/>
      <c r="G267" s="444"/>
      <c r="H267" s="444"/>
      <c r="I267" s="444"/>
      <c r="J267" s="444"/>
      <c r="K267" s="444"/>
      <c r="L267" s="444"/>
    </row>
    <row r="268" spans="1:12" ht="21.75" customHeight="1">
      <c r="A268" s="444"/>
      <c r="B268" s="444"/>
      <c r="C268" s="444"/>
      <c r="D268" s="444"/>
      <c r="E268" s="444"/>
      <c r="F268" s="444"/>
      <c r="G268" s="444"/>
      <c r="H268" s="444"/>
      <c r="I268" s="444"/>
      <c r="J268" s="444"/>
      <c r="K268" s="444"/>
      <c r="L268" s="444"/>
    </row>
    <row r="269" spans="1:12" ht="21.75" customHeight="1">
      <c r="A269" s="444"/>
      <c r="B269" s="444"/>
      <c r="C269" s="444"/>
      <c r="D269" s="444"/>
      <c r="E269" s="444"/>
      <c r="F269" s="444"/>
      <c r="G269" s="444"/>
      <c r="H269" s="444"/>
      <c r="I269" s="444"/>
      <c r="J269" s="444"/>
      <c r="K269" s="444"/>
      <c r="L269" s="444"/>
    </row>
    <row r="270" spans="1:12" ht="21.75" customHeight="1">
      <c r="A270" s="444"/>
      <c r="B270" s="444"/>
      <c r="C270" s="444"/>
      <c r="D270" s="444"/>
      <c r="E270" s="444"/>
      <c r="F270" s="444"/>
      <c r="G270" s="444"/>
      <c r="H270" s="444"/>
      <c r="I270" s="444"/>
      <c r="J270" s="444"/>
      <c r="K270" s="444"/>
      <c r="L270" s="444"/>
    </row>
    <row r="271" spans="1:12" ht="21.75" customHeight="1">
      <c r="A271" s="444"/>
      <c r="B271" s="444"/>
      <c r="C271" s="444"/>
      <c r="D271" s="444"/>
      <c r="E271" s="444"/>
      <c r="F271" s="444"/>
      <c r="G271" s="444"/>
      <c r="H271" s="444"/>
      <c r="I271" s="444"/>
      <c r="J271" s="444"/>
      <c r="K271" s="444"/>
      <c r="L271" s="444"/>
    </row>
    <row r="272" spans="1:12" ht="21.75" customHeight="1">
      <c r="A272" s="444"/>
      <c r="B272" s="444"/>
      <c r="C272" s="444"/>
      <c r="D272" s="444"/>
      <c r="E272" s="444"/>
      <c r="F272" s="444"/>
      <c r="G272" s="444"/>
      <c r="H272" s="444"/>
      <c r="I272" s="444"/>
      <c r="J272" s="444"/>
      <c r="K272" s="444"/>
      <c r="L272" s="444"/>
    </row>
    <row r="273" spans="1:12" ht="21.75" customHeight="1">
      <c r="A273" s="444"/>
      <c r="B273" s="444"/>
      <c r="C273" s="444"/>
      <c r="D273" s="444"/>
      <c r="E273" s="444"/>
      <c r="F273" s="444"/>
      <c r="G273" s="444"/>
      <c r="H273" s="444"/>
      <c r="I273" s="444"/>
      <c r="J273" s="444"/>
      <c r="K273" s="444"/>
      <c r="L273" s="444"/>
    </row>
    <row r="274" spans="1:12" ht="21.75" customHeight="1">
      <c r="A274" s="444"/>
      <c r="B274" s="444"/>
      <c r="C274" s="444"/>
      <c r="D274" s="444"/>
      <c r="E274" s="444"/>
      <c r="F274" s="444"/>
      <c r="G274" s="444"/>
      <c r="H274" s="444"/>
      <c r="I274" s="444"/>
      <c r="J274" s="444"/>
      <c r="K274" s="444"/>
      <c r="L274" s="444"/>
    </row>
    <row r="275" spans="1:12" ht="21.75" customHeight="1">
      <c r="A275" s="444"/>
      <c r="B275" s="444"/>
      <c r="C275" s="444"/>
      <c r="D275" s="444"/>
      <c r="E275" s="444"/>
      <c r="F275" s="444"/>
      <c r="G275" s="444"/>
      <c r="H275" s="444"/>
      <c r="I275" s="444"/>
      <c r="J275" s="444"/>
      <c r="K275" s="444"/>
      <c r="L275" s="444"/>
    </row>
    <row r="276" spans="1:12" ht="21.75" customHeight="1">
      <c r="A276" s="444"/>
      <c r="B276" s="444"/>
      <c r="C276" s="444"/>
      <c r="D276" s="444"/>
      <c r="E276" s="444"/>
      <c r="F276" s="444"/>
      <c r="G276" s="444"/>
      <c r="H276" s="444"/>
      <c r="I276" s="444"/>
      <c r="J276" s="444"/>
      <c r="K276" s="444"/>
      <c r="L276" s="444"/>
    </row>
    <row r="277" spans="1:12" ht="21.75" customHeight="1">
      <c r="A277" s="444"/>
      <c r="B277" s="444"/>
      <c r="C277" s="444"/>
      <c r="D277" s="444"/>
      <c r="E277" s="444"/>
      <c r="F277" s="444"/>
      <c r="G277" s="444"/>
      <c r="H277" s="444"/>
      <c r="I277" s="444"/>
      <c r="J277" s="444"/>
      <c r="K277" s="444"/>
      <c r="L277" s="444"/>
    </row>
    <row r="278" spans="1:12" ht="21.75" customHeight="1">
      <c r="A278" s="444"/>
      <c r="B278" s="444"/>
      <c r="C278" s="444"/>
      <c r="D278" s="444"/>
      <c r="E278" s="444"/>
      <c r="F278" s="444"/>
      <c r="G278" s="444"/>
      <c r="H278" s="444"/>
      <c r="I278" s="444"/>
      <c r="J278" s="444"/>
      <c r="K278" s="444"/>
      <c r="L278" s="444"/>
    </row>
    <row r="279" spans="1:12" ht="21.75" customHeight="1">
      <c r="A279" s="444"/>
      <c r="B279" s="444"/>
      <c r="C279" s="444"/>
      <c r="D279" s="444"/>
      <c r="E279" s="444"/>
      <c r="F279" s="444"/>
      <c r="G279" s="444"/>
      <c r="H279" s="444"/>
      <c r="I279" s="444"/>
      <c r="J279" s="444"/>
      <c r="K279" s="444"/>
      <c r="L279" s="444"/>
    </row>
    <row r="280" spans="1:12" ht="21.75" customHeight="1">
      <c r="A280" s="444"/>
      <c r="B280" s="444"/>
      <c r="C280" s="444"/>
      <c r="D280" s="444"/>
      <c r="E280" s="444"/>
      <c r="F280" s="444"/>
      <c r="G280" s="444"/>
      <c r="H280" s="444"/>
      <c r="I280" s="444"/>
      <c r="J280" s="444"/>
      <c r="K280" s="444"/>
      <c r="L280" s="444"/>
    </row>
    <row r="281" spans="1:12" ht="21.75" customHeight="1">
      <c r="A281" s="444"/>
      <c r="B281" s="444"/>
      <c r="C281" s="444"/>
      <c r="D281" s="444"/>
      <c r="E281" s="444"/>
      <c r="F281" s="444"/>
      <c r="G281" s="444"/>
      <c r="H281" s="444"/>
      <c r="I281" s="444"/>
      <c r="J281" s="444"/>
      <c r="K281" s="444"/>
      <c r="L281" s="444"/>
    </row>
    <row r="282" spans="1:12" ht="21.75" customHeight="1">
      <c r="A282" s="444"/>
      <c r="B282" s="444"/>
      <c r="C282" s="444"/>
      <c r="D282" s="444"/>
      <c r="E282" s="444"/>
      <c r="F282" s="444"/>
      <c r="G282" s="444"/>
      <c r="H282" s="444"/>
      <c r="I282" s="444"/>
      <c r="J282" s="444"/>
      <c r="K282" s="444"/>
      <c r="L282" s="444"/>
    </row>
    <row r="283" spans="1:12" ht="21.75" customHeight="1">
      <c r="A283" s="444"/>
      <c r="B283" s="444"/>
      <c r="C283" s="444"/>
      <c r="D283" s="444"/>
      <c r="E283" s="444"/>
      <c r="F283" s="444"/>
      <c r="G283" s="444"/>
      <c r="H283" s="444"/>
      <c r="I283" s="444"/>
      <c r="J283" s="444"/>
      <c r="K283" s="444"/>
      <c r="L283" s="444"/>
    </row>
    <row r="284" spans="1:12" ht="21.75" customHeight="1">
      <c r="A284" s="444"/>
      <c r="B284" s="444"/>
      <c r="C284" s="444"/>
      <c r="D284" s="444"/>
      <c r="E284" s="444"/>
      <c r="F284" s="444"/>
      <c r="G284" s="444"/>
      <c r="H284" s="444"/>
      <c r="I284" s="444"/>
      <c r="J284" s="444"/>
      <c r="K284" s="444"/>
      <c r="L284" s="444"/>
    </row>
    <row r="285" spans="1:12" ht="21.75" customHeight="1">
      <c r="A285" s="444"/>
      <c r="B285" s="444"/>
      <c r="C285" s="444"/>
      <c r="D285" s="444"/>
      <c r="E285" s="444"/>
      <c r="F285" s="444"/>
      <c r="G285" s="444"/>
      <c r="H285" s="444"/>
      <c r="I285" s="444"/>
      <c r="J285" s="444"/>
      <c r="K285" s="444"/>
      <c r="L285" s="444"/>
    </row>
    <row r="286" spans="1:12" ht="21.75" customHeight="1">
      <c r="A286" s="444"/>
      <c r="B286" s="444"/>
      <c r="C286" s="444"/>
      <c r="D286" s="444"/>
      <c r="E286" s="444"/>
      <c r="F286" s="444"/>
      <c r="G286" s="444"/>
      <c r="H286" s="444"/>
      <c r="I286" s="444"/>
      <c r="J286" s="444"/>
      <c r="K286" s="444"/>
      <c r="L286" s="444"/>
    </row>
    <row r="287" spans="1:12" ht="21.75" customHeight="1">
      <c r="A287" s="444"/>
      <c r="B287" s="444"/>
      <c r="C287" s="444"/>
      <c r="D287" s="444"/>
      <c r="E287" s="444"/>
      <c r="F287" s="444"/>
      <c r="G287" s="444"/>
      <c r="H287" s="444"/>
      <c r="I287" s="444"/>
      <c r="J287" s="444"/>
      <c r="K287" s="444"/>
      <c r="L287" s="444"/>
    </row>
    <row r="288" spans="1:12" ht="21.75" customHeight="1">
      <c r="A288" s="444"/>
      <c r="B288" s="444"/>
      <c r="C288" s="444"/>
      <c r="D288" s="444"/>
      <c r="E288" s="444"/>
      <c r="F288" s="444"/>
      <c r="G288" s="444"/>
      <c r="H288" s="444"/>
      <c r="I288" s="444"/>
      <c r="J288" s="444"/>
      <c r="K288" s="444"/>
      <c r="L288" s="444"/>
    </row>
    <row r="289" spans="1:12" ht="21.75" customHeight="1">
      <c r="A289" s="444"/>
      <c r="B289" s="444"/>
      <c r="C289" s="444"/>
      <c r="D289" s="444"/>
      <c r="E289" s="444"/>
      <c r="F289" s="444"/>
      <c r="G289" s="444"/>
      <c r="H289" s="444"/>
      <c r="I289" s="444"/>
      <c r="J289" s="444"/>
      <c r="K289" s="444"/>
      <c r="L289" s="444"/>
    </row>
    <row r="290" spans="1:12" ht="21.75" customHeight="1">
      <c r="A290" s="444"/>
      <c r="B290" s="444"/>
      <c r="C290" s="444"/>
      <c r="D290" s="444"/>
      <c r="E290" s="444"/>
      <c r="F290" s="444"/>
      <c r="G290" s="444"/>
      <c r="H290" s="444"/>
      <c r="I290" s="444"/>
      <c r="J290" s="444"/>
      <c r="K290" s="444"/>
      <c r="L290" s="444"/>
    </row>
    <row r="291" spans="1:12" ht="21.75" customHeight="1">
      <c r="A291" s="444"/>
      <c r="B291" s="444"/>
      <c r="C291" s="444"/>
      <c r="D291" s="444"/>
      <c r="E291" s="444"/>
      <c r="F291" s="444"/>
      <c r="G291" s="444"/>
      <c r="H291" s="444"/>
      <c r="I291" s="444"/>
      <c r="J291" s="444"/>
      <c r="K291" s="444"/>
      <c r="L291" s="444"/>
    </row>
    <row r="292" spans="1:12" ht="21.75" customHeight="1">
      <c r="A292" s="444"/>
      <c r="B292" s="444"/>
      <c r="C292" s="444"/>
      <c r="D292" s="444"/>
      <c r="E292" s="444"/>
      <c r="F292" s="444"/>
      <c r="G292" s="444"/>
      <c r="H292" s="444"/>
      <c r="I292" s="444"/>
      <c r="J292" s="444"/>
      <c r="K292" s="444"/>
      <c r="L292" s="444"/>
    </row>
    <row r="293" spans="1:12" ht="21.75" customHeight="1">
      <c r="A293" s="444"/>
      <c r="B293" s="444"/>
      <c r="C293" s="444"/>
      <c r="D293" s="444"/>
      <c r="E293" s="444"/>
      <c r="F293" s="444"/>
      <c r="G293" s="444"/>
      <c r="H293" s="444"/>
      <c r="I293" s="444"/>
      <c r="J293" s="444"/>
      <c r="K293" s="444"/>
      <c r="L293" s="444"/>
    </row>
    <row r="294" spans="1:12" ht="21.75" customHeight="1">
      <c r="A294" s="444"/>
      <c r="B294" s="444"/>
      <c r="C294" s="444"/>
      <c r="D294" s="444"/>
      <c r="E294" s="444"/>
      <c r="F294" s="444"/>
      <c r="G294" s="444"/>
      <c r="H294" s="444"/>
      <c r="I294" s="444"/>
      <c r="J294" s="444"/>
      <c r="K294" s="444"/>
      <c r="L294" s="444"/>
    </row>
    <row r="295" spans="1:12" ht="21.75" customHeight="1">
      <c r="A295" s="444"/>
      <c r="B295" s="444"/>
      <c r="C295" s="444"/>
      <c r="D295" s="444"/>
      <c r="E295" s="444"/>
      <c r="F295" s="444"/>
      <c r="G295" s="444"/>
      <c r="H295" s="444"/>
      <c r="I295" s="444"/>
      <c r="J295" s="444"/>
      <c r="K295" s="444"/>
      <c r="L295" s="444"/>
    </row>
    <row r="296" spans="1:12" ht="21.75" customHeight="1">
      <c r="A296" s="444"/>
      <c r="B296" s="444"/>
      <c r="C296" s="444"/>
      <c r="D296" s="444"/>
      <c r="E296" s="444"/>
      <c r="F296" s="444"/>
      <c r="G296" s="444"/>
      <c r="H296" s="444"/>
      <c r="I296" s="444"/>
      <c r="J296" s="444"/>
      <c r="K296" s="444"/>
      <c r="L296" s="444"/>
    </row>
    <row r="297" spans="1:12" ht="21.75" customHeight="1">
      <c r="A297" s="444"/>
      <c r="B297" s="444"/>
      <c r="C297" s="444"/>
      <c r="D297" s="444"/>
      <c r="E297" s="444"/>
      <c r="F297" s="444"/>
      <c r="G297" s="444"/>
      <c r="H297" s="444"/>
      <c r="I297" s="444"/>
      <c r="J297" s="444"/>
      <c r="K297" s="444"/>
      <c r="L297" s="444"/>
    </row>
    <row r="298" spans="1:12" ht="21.75" customHeight="1">
      <c r="A298" s="444"/>
      <c r="B298" s="444"/>
      <c r="C298" s="444"/>
      <c r="D298" s="444"/>
      <c r="E298" s="444"/>
      <c r="F298" s="444"/>
      <c r="G298" s="444"/>
      <c r="H298" s="444"/>
      <c r="I298" s="444"/>
      <c r="J298" s="444"/>
      <c r="K298" s="444"/>
      <c r="L298" s="444"/>
    </row>
    <row r="299" spans="1:12" ht="21.75" customHeight="1">
      <c r="A299" s="444"/>
      <c r="B299" s="444"/>
      <c r="C299" s="444"/>
      <c r="D299" s="444"/>
      <c r="E299" s="444"/>
      <c r="F299" s="444"/>
      <c r="G299" s="444"/>
      <c r="H299" s="444"/>
      <c r="I299" s="444"/>
      <c r="J299" s="444"/>
      <c r="K299" s="444"/>
      <c r="L299" s="444"/>
    </row>
    <row r="300" spans="1:12" ht="21.75" customHeight="1">
      <c r="A300" s="444"/>
      <c r="B300" s="444"/>
      <c r="C300" s="444"/>
      <c r="D300" s="444"/>
      <c r="E300" s="444"/>
      <c r="F300" s="444"/>
      <c r="G300" s="444"/>
      <c r="H300" s="444"/>
      <c r="I300" s="444"/>
      <c r="J300" s="444"/>
      <c r="K300" s="444"/>
      <c r="L300" s="444"/>
    </row>
    <row r="301" spans="1:12" ht="21.75" customHeight="1">
      <c r="A301" s="444"/>
      <c r="B301" s="444"/>
      <c r="C301" s="444"/>
      <c r="D301" s="444"/>
      <c r="E301" s="444"/>
      <c r="F301" s="444"/>
      <c r="G301" s="444"/>
      <c r="H301" s="444"/>
      <c r="I301" s="444"/>
      <c r="J301" s="444"/>
      <c r="K301" s="444"/>
      <c r="L301" s="444"/>
    </row>
    <row r="302" spans="1:12" ht="21.75" customHeight="1">
      <c r="A302" s="444"/>
      <c r="B302" s="444"/>
      <c r="C302" s="444"/>
      <c r="D302" s="444"/>
      <c r="E302" s="444"/>
      <c r="F302" s="444"/>
      <c r="G302" s="444"/>
      <c r="H302" s="444"/>
      <c r="I302" s="444"/>
      <c r="J302" s="444"/>
      <c r="K302" s="444"/>
      <c r="L302" s="444"/>
    </row>
    <row r="303" spans="1:12" ht="21.75" customHeight="1">
      <c r="A303" s="444"/>
      <c r="B303" s="444"/>
      <c r="C303" s="444"/>
      <c r="D303" s="444"/>
      <c r="E303" s="444"/>
      <c r="F303" s="444"/>
      <c r="G303" s="444"/>
      <c r="H303" s="444"/>
      <c r="I303" s="444"/>
      <c r="J303" s="444"/>
      <c r="K303" s="444"/>
      <c r="L303" s="444"/>
    </row>
    <row r="304" spans="1:12" ht="21.75" customHeight="1">
      <c r="A304" s="444"/>
      <c r="B304" s="444"/>
      <c r="C304" s="444"/>
      <c r="D304" s="444"/>
      <c r="E304" s="444"/>
      <c r="F304" s="444"/>
      <c r="G304" s="444"/>
      <c r="H304" s="444"/>
      <c r="I304" s="444"/>
      <c r="J304" s="444"/>
      <c r="K304" s="444"/>
      <c r="L304" s="444"/>
    </row>
    <row r="305" spans="1:12" ht="21.75" customHeight="1">
      <c r="A305" s="444"/>
      <c r="B305" s="444"/>
      <c r="C305" s="444"/>
      <c r="D305" s="444"/>
      <c r="E305" s="444"/>
      <c r="F305" s="444"/>
      <c r="G305" s="444"/>
      <c r="H305" s="444"/>
      <c r="I305" s="444"/>
      <c r="J305" s="444"/>
      <c r="K305" s="444"/>
      <c r="L305" s="444"/>
    </row>
    <row r="306" spans="1:12" ht="21.75" customHeight="1">
      <c r="A306" s="444"/>
      <c r="B306" s="444"/>
      <c r="C306" s="444"/>
      <c r="D306" s="444"/>
      <c r="E306" s="444"/>
      <c r="F306" s="444"/>
      <c r="G306" s="444"/>
      <c r="H306" s="444"/>
      <c r="I306" s="444"/>
      <c r="J306" s="444"/>
      <c r="K306" s="444"/>
      <c r="L306" s="444"/>
    </row>
    <row r="307" spans="1:12" ht="21.75" customHeight="1">
      <c r="A307" s="444"/>
      <c r="B307" s="444"/>
      <c r="C307" s="444"/>
      <c r="D307" s="444"/>
      <c r="E307" s="444"/>
      <c r="F307" s="444"/>
      <c r="G307" s="444"/>
      <c r="H307" s="444"/>
      <c r="I307" s="444"/>
      <c r="J307" s="444"/>
      <c r="K307" s="444"/>
      <c r="L307" s="444"/>
    </row>
    <row r="308" spans="1:12" ht="21.75" customHeight="1">
      <c r="A308" s="444"/>
      <c r="B308" s="444"/>
      <c r="C308" s="444"/>
      <c r="D308" s="444"/>
      <c r="E308" s="444"/>
      <c r="F308" s="444"/>
      <c r="G308" s="444"/>
      <c r="H308" s="444"/>
      <c r="I308" s="444"/>
      <c r="J308" s="444"/>
      <c r="K308" s="444"/>
      <c r="L308" s="444"/>
    </row>
    <row r="309" spans="1:12" ht="21.75" customHeight="1">
      <c r="A309" s="444"/>
      <c r="B309" s="444"/>
      <c r="C309" s="444"/>
      <c r="D309" s="444"/>
      <c r="E309" s="444"/>
      <c r="F309" s="444"/>
      <c r="G309" s="444"/>
      <c r="H309" s="444"/>
      <c r="I309" s="444"/>
      <c r="J309" s="444"/>
      <c r="K309" s="444"/>
      <c r="L309" s="444"/>
    </row>
    <row r="310" spans="1:12" ht="21.75" customHeight="1">
      <c r="A310" s="444"/>
      <c r="B310" s="444"/>
      <c r="C310" s="444"/>
      <c r="D310" s="444"/>
      <c r="E310" s="444"/>
      <c r="F310" s="444"/>
      <c r="G310" s="444"/>
      <c r="H310" s="444"/>
      <c r="I310" s="444"/>
      <c r="J310" s="444"/>
      <c r="K310" s="444"/>
      <c r="L310" s="444"/>
    </row>
    <row r="311" spans="1:12" ht="21.75" customHeight="1">
      <c r="A311" s="444"/>
      <c r="B311" s="444"/>
      <c r="C311" s="444"/>
      <c r="D311" s="444"/>
      <c r="E311" s="444"/>
      <c r="F311" s="444"/>
      <c r="G311" s="444"/>
      <c r="H311" s="444"/>
      <c r="I311" s="444"/>
      <c r="J311" s="444"/>
      <c r="K311" s="444"/>
      <c r="L311" s="444"/>
    </row>
    <row r="312" spans="1:12" ht="21.75" customHeight="1">
      <c r="A312" s="444"/>
      <c r="B312" s="444"/>
      <c r="C312" s="444"/>
      <c r="D312" s="444"/>
      <c r="E312" s="444"/>
      <c r="F312" s="444"/>
      <c r="G312" s="444"/>
      <c r="H312" s="444"/>
      <c r="I312" s="444"/>
      <c r="J312" s="444"/>
      <c r="K312" s="444"/>
      <c r="L312" s="444"/>
    </row>
    <row r="313" spans="1:12" ht="21.75" customHeight="1">
      <c r="A313" s="444"/>
      <c r="B313" s="444"/>
      <c r="C313" s="444"/>
      <c r="D313" s="444"/>
      <c r="E313" s="444"/>
      <c r="F313" s="444"/>
      <c r="G313" s="444"/>
      <c r="H313" s="444"/>
      <c r="I313" s="444"/>
      <c r="J313" s="444"/>
      <c r="K313" s="444"/>
      <c r="L313" s="444"/>
    </row>
    <row r="314" spans="1:12" ht="21.75" customHeight="1">
      <c r="A314" s="444"/>
      <c r="B314" s="444"/>
      <c r="C314" s="444"/>
      <c r="D314" s="444"/>
      <c r="E314" s="444"/>
      <c r="F314" s="444"/>
      <c r="G314" s="444"/>
      <c r="H314" s="444"/>
      <c r="I314" s="444"/>
      <c r="J314" s="444"/>
      <c r="K314" s="444"/>
      <c r="L314" s="444"/>
    </row>
    <row r="315" spans="1:12" ht="21.75" customHeight="1">
      <c r="A315" s="444"/>
      <c r="B315" s="444"/>
      <c r="C315" s="444"/>
      <c r="D315" s="444"/>
      <c r="E315" s="444"/>
      <c r="F315" s="444"/>
      <c r="G315" s="444"/>
      <c r="H315" s="444"/>
      <c r="I315" s="444"/>
      <c r="J315" s="444"/>
      <c r="K315" s="444"/>
      <c r="L315" s="444"/>
    </row>
    <row r="316" spans="1:12" ht="21.75" customHeight="1">
      <c r="A316" s="444"/>
      <c r="B316" s="444"/>
      <c r="C316" s="444"/>
      <c r="D316" s="444"/>
      <c r="E316" s="444"/>
      <c r="F316" s="444"/>
      <c r="G316" s="444"/>
      <c r="H316" s="444"/>
      <c r="I316" s="444"/>
      <c r="J316" s="444"/>
      <c r="K316" s="444"/>
      <c r="L316" s="444"/>
    </row>
    <row r="317" spans="1:12" ht="21.75" customHeight="1">
      <c r="A317" s="444"/>
      <c r="B317" s="444"/>
      <c r="C317" s="444"/>
      <c r="D317" s="444"/>
      <c r="E317" s="444"/>
      <c r="F317" s="444"/>
      <c r="G317" s="444"/>
      <c r="H317" s="444"/>
      <c r="I317" s="444"/>
      <c r="J317" s="444"/>
      <c r="K317" s="444"/>
      <c r="L317" s="444"/>
    </row>
    <row r="318" spans="1:12" ht="21.75" customHeight="1">
      <c r="A318" s="444"/>
      <c r="B318" s="444"/>
      <c r="C318" s="444"/>
      <c r="D318" s="444"/>
      <c r="E318" s="444"/>
      <c r="F318" s="444"/>
      <c r="G318" s="444"/>
      <c r="H318" s="444"/>
      <c r="I318" s="444"/>
      <c r="J318" s="444"/>
      <c r="K318" s="444"/>
      <c r="L318" s="444"/>
    </row>
    <row r="319" spans="1:12" ht="21.75" customHeight="1">
      <c r="A319" s="444"/>
      <c r="B319" s="444"/>
      <c r="C319" s="444"/>
      <c r="D319" s="444"/>
      <c r="E319" s="444"/>
      <c r="F319" s="444"/>
      <c r="G319" s="444"/>
      <c r="H319" s="444"/>
      <c r="I319" s="444"/>
      <c r="J319" s="444"/>
      <c r="K319" s="444"/>
      <c r="L319" s="444"/>
    </row>
    <row r="320" spans="1:12" ht="21.75" customHeight="1">
      <c r="A320" s="444"/>
      <c r="B320" s="444"/>
      <c r="C320" s="444"/>
      <c r="D320" s="444"/>
      <c r="E320" s="444"/>
      <c r="F320" s="444"/>
      <c r="G320" s="444"/>
      <c r="H320" s="444"/>
      <c r="I320" s="444"/>
      <c r="J320" s="444"/>
      <c r="K320" s="444"/>
      <c r="L320" s="444"/>
    </row>
    <row r="321" spans="1:12" ht="21.75" customHeight="1">
      <c r="A321" s="444"/>
      <c r="B321" s="444"/>
      <c r="C321" s="444"/>
      <c r="D321" s="444"/>
      <c r="E321" s="444"/>
      <c r="F321" s="444"/>
      <c r="G321" s="444"/>
      <c r="H321" s="444"/>
      <c r="I321" s="444"/>
      <c r="J321" s="444"/>
      <c r="K321" s="444"/>
      <c r="L321" s="444"/>
    </row>
    <row r="322" spans="1:12" ht="21.75" customHeight="1">
      <c r="A322" s="444"/>
      <c r="B322" s="444"/>
      <c r="C322" s="444"/>
      <c r="D322" s="444"/>
      <c r="E322" s="444"/>
      <c r="F322" s="444"/>
      <c r="G322" s="444"/>
      <c r="H322" s="444"/>
      <c r="I322" s="444"/>
      <c r="J322" s="444"/>
      <c r="K322" s="444"/>
      <c r="L322" s="444"/>
    </row>
    <row r="323" spans="1:12" ht="21.75" customHeight="1">
      <c r="A323" s="444"/>
      <c r="B323" s="444"/>
      <c r="C323" s="444"/>
      <c r="D323" s="444"/>
      <c r="E323" s="444"/>
      <c r="F323" s="444"/>
      <c r="G323" s="444"/>
      <c r="H323" s="444"/>
      <c r="I323" s="444"/>
      <c r="J323" s="444"/>
      <c r="K323" s="444"/>
      <c r="L323" s="444"/>
    </row>
  </sheetData>
  <mergeCells count="7">
    <mergeCell ref="J4:J5"/>
    <mergeCell ref="G4:H4"/>
    <mergeCell ref="A4:A5"/>
    <mergeCell ref="B4:B5"/>
    <mergeCell ref="C4:C5"/>
    <mergeCell ref="D4:D5"/>
    <mergeCell ref="E4:F4"/>
  </mergeCells>
  <printOptions horizontalCentered="1"/>
  <pageMargins left="0.55118110236220474" right="0.23622047244094491" top="0.35433070866141736" bottom="0.62992125984251968" header="0.27559055118110237" footer="0.35433070866141736"/>
  <pageSetup paperSize="9" scale="79" orientation="landscape" horizontalDpi="360" verticalDpi="360" r:id="rId1"/>
  <headerFooter alignWithMargins="0">
    <oddFooter>หน้าที่ &amp;P จาก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47AFE-2EC4-4EA6-B1B0-D9C13C804E1C}">
  <sheetPr>
    <tabColor rgb="FFFFFF00"/>
    <pageSetUpPr fitToPage="1"/>
  </sheetPr>
  <dimension ref="A1:AT475"/>
  <sheetViews>
    <sheetView tabSelected="1" view="pageBreakPreview" zoomScale="110" zoomScaleNormal="70" zoomScaleSheetLayoutView="110" workbookViewId="0">
      <selection activeCell="M21" sqref="M21"/>
    </sheetView>
  </sheetViews>
  <sheetFormatPr defaultColWidth="8.7109375" defaultRowHeight="21.75"/>
  <cols>
    <col min="1" max="1" width="6.85546875" style="523" customWidth="1"/>
    <col min="2" max="2" width="39" style="525" bestFit="1" customWidth="1"/>
    <col min="3" max="3" width="7.7109375" style="568" customWidth="1"/>
    <col min="4" max="4" width="7.28515625" style="525" customWidth="1"/>
    <col min="5" max="5" width="12" style="565" customWidth="1"/>
    <col min="6" max="6" width="13.7109375" style="565" customWidth="1"/>
    <col min="7" max="7" width="12.42578125" style="565" bestFit="1" customWidth="1"/>
    <col min="8" max="8" width="13.5703125" style="565" customWidth="1"/>
    <col min="9" max="9" width="16.28515625" style="565" bestFit="1" customWidth="1"/>
    <col min="10" max="10" width="14" style="569" customWidth="1"/>
    <col min="11" max="11" width="8.42578125" style="525" customWidth="1"/>
    <col min="12" max="12" width="11.85546875" style="525" customWidth="1"/>
    <col min="13" max="17" width="10" style="525" customWidth="1"/>
    <col min="18" max="18" width="10" style="521" customWidth="1"/>
    <col min="19" max="19" width="8.7109375" style="525"/>
    <col min="20" max="20" width="28" style="525" customWidth="1"/>
    <col min="21" max="22" width="8.7109375" style="525"/>
    <col min="23" max="24" width="8" style="525" customWidth="1"/>
    <col min="25" max="25" width="8.5703125" style="525" customWidth="1"/>
    <col min="26" max="27" width="8" style="525" customWidth="1"/>
    <col min="28" max="28" width="5.7109375" style="525" customWidth="1"/>
    <col min="29" max="29" width="28.42578125" style="525" hidden="1" customWidth="1"/>
    <col min="30" max="30" width="5.5703125" style="525" customWidth="1"/>
    <col min="31" max="31" width="7" style="525" customWidth="1"/>
    <col min="32" max="37" width="10" style="525" customWidth="1"/>
    <col min="38" max="38" width="8.85546875" style="523" customWidth="1"/>
    <col min="39" max="39" width="11" style="524" customWidth="1"/>
    <col min="40" max="40" width="8.85546875" style="521" customWidth="1"/>
    <col min="41" max="41" width="9.85546875" style="525" customWidth="1"/>
    <col min="42" max="46" width="9.42578125" style="525" customWidth="1"/>
    <col min="47" max="256" width="8.7109375" style="525"/>
    <col min="257" max="257" width="6.85546875" style="525" customWidth="1"/>
    <col min="258" max="258" width="39" style="525" bestFit="1" customWidth="1"/>
    <col min="259" max="259" width="7.7109375" style="525" customWidth="1"/>
    <col min="260" max="260" width="7.28515625" style="525" customWidth="1"/>
    <col min="261" max="261" width="12" style="525" customWidth="1"/>
    <col min="262" max="262" width="13.7109375" style="525" customWidth="1"/>
    <col min="263" max="263" width="12.42578125" style="525" bestFit="1" customWidth="1"/>
    <col min="264" max="264" width="13.5703125" style="525" customWidth="1"/>
    <col min="265" max="265" width="16.28515625" style="525" bestFit="1" customWidth="1"/>
    <col min="266" max="266" width="14" style="525" customWidth="1"/>
    <col min="267" max="267" width="8.42578125" style="525" customWidth="1"/>
    <col min="268" max="268" width="11.85546875" style="525" customWidth="1"/>
    <col min="269" max="274" width="10" style="525" customWidth="1"/>
    <col min="275" max="275" width="8.7109375" style="525"/>
    <col min="276" max="276" width="28" style="525" customWidth="1"/>
    <col min="277" max="278" width="8.7109375" style="525"/>
    <col min="279" max="280" width="8" style="525" customWidth="1"/>
    <col min="281" max="281" width="8.5703125" style="525" customWidth="1"/>
    <col min="282" max="283" width="8" style="525" customWidth="1"/>
    <col min="284" max="284" width="5.7109375" style="525" customWidth="1"/>
    <col min="285" max="285" width="0" style="525" hidden="1" customWidth="1"/>
    <col min="286" max="286" width="5.5703125" style="525" customWidth="1"/>
    <col min="287" max="287" width="7" style="525" customWidth="1"/>
    <col min="288" max="293" width="10" style="525" customWidth="1"/>
    <col min="294" max="294" width="8.85546875" style="525" customWidth="1"/>
    <col min="295" max="295" width="11" style="525" customWidth="1"/>
    <col min="296" max="296" width="8.85546875" style="525" customWidth="1"/>
    <col min="297" max="297" width="9.85546875" style="525" customWidth="1"/>
    <col min="298" max="302" width="9.42578125" style="525" customWidth="1"/>
    <col min="303" max="512" width="8.7109375" style="525"/>
    <col min="513" max="513" width="6.85546875" style="525" customWidth="1"/>
    <col min="514" max="514" width="39" style="525" bestFit="1" customWidth="1"/>
    <col min="515" max="515" width="7.7109375" style="525" customWidth="1"/>
    <col min="516" max="516" width="7.28515625" style="525" customWidth="1"/>
    <col min="517" max="517" width="12" style="525" customWidth="1"/>
    <col min="518" max="518" width="13.7109375" style="525" customWidth="1"/>
    <col min="519" max="519" width="12.42578125" style="525" bestFit="1" customWidth="1"/>
    <col min="520" max="520" width="13.5703125" style="525" customWidth="1"/>
    <col min="521" max="521" width="16.28515625" style="525" bestFit="1" customWidth="1"/>
    <col min="522" max="522" width="14" style="525" customWidth="1"/>
    <col min="523" max="523" width="8.42578125" style="525" customWidth="1"/>
    <col min="524" max="524" width="11.85546875" style="525" customWidth="1"/>
    <col min="525" max="530" width="10" style="525" customWidth="1"/>
    <col min="531" max="531" width="8.7109375" style="525"/>
    <col min="532" max="532" width="28" style="525" customWidth="1"/>
    <col min="533" max="534" width="8.7109375" style="525"/>
    <col min="535" max="536" width="8" style="525" customWidth="1"/>
    <col min="537" max="537" width="8.5703125" style="525" customWidth="1"/>
    <col min="538" max="539" width="8" style="525" customWidth="1"/>
    <col min="540" max="540" width="5.7109375" style="525" customWidth="1"/>
    <col min="541" max="541" width="0" style="525" hidden="1" customWidth="1"/>
    <col min="542" max="542" width="5.5703125" style="525" customWidth="1"/>
    <col min="543" max="543" width="7" style="525" customWidth="1"/>
    <col min="544" max="549" width="10" style="525" customWidth="1"/>
    <col min="550" max="550" width="8.85546875" style="525" customWidth="1"/>
    <col min="551" max="551" width="11" style="525" customWidth="1"/>
    <col min="552" max="552" width="8.85546875" style="525" customWidth="1"/>
    <col min="553" max="553" width="9.85546875" style="525" customWidth="1"/>
    <col min="554" max="558" width="9.42578125" style="525" customWidth="1"/>
    <col min="559" max="768" width="8.7109375" style="525"/>
    <col min="769" max="769" width="6.85546875" style="525" customWidth="1"/>
    <col min="770" max="770" width="39" style="525" bestFit="1" customWidth="1"/>
    <col min="771" max="771" width="7.7109375" style="525" customWidth="1"/>
    <col min="772" max="772" width="7.28515625" style="525" customWidth="1"/>
    <col min="773" max="773" width="12" style="525" customWidth="1"/>
    <col min="774" max="774" width="13.7109375" style="525" customWidth="1"/>
    <col min="775" max="775" width="12.42578125" style="525" bestFit="1" customWidth="1"/>
    <col min="776" max="776" width="13.5703125" style="525" customWidth="1"/>
    <col min="777" max="777" width="16.28515625" style="525" bestFit="1" customWidth="1"/>
    <col min="778" max="778" width="14" style="525" customWidth="1"/>
    <col min="779" max="779" width="8.42578125" style="525" customWidth="1"/>
    <col min="780" max="780" width="11.85546875" style="525" customWidth="1"/>
    <col min="781" max="786" width="10" style="525" customWidth="1"/>
    <col min="787" max="787" width="8.7109375" style="525"/>
    <col min="788" max="788" width="28" style="525" customWidth="1"/>
    <col min="789" max="790" width="8.7109375" style="525"/>
    <col min="791" max="792" width="8" style="525" customWidth="1"/>
    <col min="793" max="793" width="8.5703125" style="525" customWidth="1"/>
    <col min="794" max="795" width="8" style="525" customWidth="1"/>
    <col min="796" max="796" width="5.7109375" style="525" customWidth="1"/>
    <col min="797" max="797" width="0" style="525" hidden="1" customWidth="1"/>
    <col min="798" max="798" width="5.5703125" style="525" customWidth="1"/>
    <col min="799" max="799" width="7" style="525" customWidth="1"/>
    <col min="800" max="805" width="10" style="525" customWidth="1"/>
    <col min="806" max="806" width="8.85546875" style="525" customWidth="1"/>
    <col min="807" max="807" width="11" style="525" customWidth="1"/>
    <col min="808" max="808" width="8.85546875" style="525" customWidth="1"/>
    <col min="809" max="809" width="9.85546875" style="525" customWidth="1"/>
    <col min="810" max="814" width="9.42578125" style="525" customWidth="1"/>
    <col min="815" max="1024" width="8.7109375" style="525"/>
    <col min="1025" max="1025" width="6.85546875" style="525" customWidth="1"/>
    <col min="1026" max="1026" width="39" style="525" bestFit="1" customWidth="1"/>
    <col min="1027" max="1027" width="7.7109375" style="525" customWidth="1"/>
    <col min="1028" max="1028" width="7.28515625" style="525" customWidth="1"/>
    <col min="1029" max="1029" width="12" style="525" customWidth="1"/>
    <col min="1030" max="1030" width="13.7109375" style="525" customWidth="1"/>
    <col min="1031" max="1031" width="12.42578125" style="525" bestFit="1" customWidth="1"/>
    <col min="1032" max="1032" width="13.5703125" style="525" customWidth="1"/>
    <col min="1033" max="1033" width="16.28515625" style="525" bestFit="1" customWidth="1"/>
    <col min="1034" max="1034" width="14" style="525" customWidth="1"/>
    <col min="1035" max="1035" width="8.42578125" style="525" customWidth="1"/>
    <col min="1036" max="1036" width="11.85546875" style="525" customWidth="1"/>
    <col min="1037" max="1042" width="10" style="525" customWidth="1"/>
    <col min="1043" max="1043" width="8.7109375" style="525"/>
    <col min="1044" max="1044" width="28" style="525" customWidth="1"/>
    <col min="1045" max="1046" width="8.7109375" style="525"/>
    <col min="1047" max="1048" width="8" style="525" customWidth="1"/>
    <col min="1049" max="1049" width="8.5703125" style="525" customWidth="1"/>
    <col min="1050" max="1051" width="8" style="525" customWidth="1"/>
    <col min="1052" max="1052" width="5.7109375" style="525" customWidth="1"/>
    <col min="1053" max="1053" width="0" style="525" hidden="1" customWidth="1"/>
    <col min="1054" max="1054" width="5.5703125" style="525" customWidth="1"/>
    <col min="1055" max="1055" width="7" style="525" customWidth="1"/>
    <col min="1056" max="1061" width="10" style="525" customWidth="1"/>
    <col min="1062" max="1062" width="8.85546875" style="525" customWidth="1"/>
    <col min="1063" max="1063" width="11" style="525" customWidth="1"/>
    <col min="1064" max="1064" width="8.85546875" style="525" customWidth="1"/>
    <col min="1065" max="1065" width="9.85546875" style="525" customWidth="1"/>
    <col min="1066" max="1070" width="9.42578125" style="525" customWidth="1"/>
    <col min="1071" max="1280" width="8.7109375" style="525"/>
    <col min="1281" max="1281" width="6.85546875" style="525" customWidth="1"/>
    <col min="1282" max="1282" width="39" style="525" bestFit="1" customWidth="1"/>
    <col min="1283" max="1283" width="7.7109375" style="525" customWidth="1"/>
    <col min="1284" max="1284" width="7.28515625" style="525" customWidth="1"/>
    <col min="1285" max="1285" width="12" style="525" customWidth="1"/>
    <col min="1286" max="1286" width="13.7109375" style="525" customWidth="1"/>
    <col min="1287" max="1287" width="12.42578125" style="525" bestFit="1" customWidth="1"/>
    <col min="1288" max="1288" width="13.5703125" style="525" customWidth="1"/>
    <col min="1289" max="1289" width="16.28515625" style="525" bestFit="1" customWidth="1"/>
    <col min="1290" max="1290" width="14" style="525" customWidth="1"/>
    <col min="1291" max="1291" width="8.42578125" style="525" customWidth="1"/>
    <col min="1292" max="1292" width="11.85546875" style="525" customWidth="1"/>
    <col min="1293" max="1298" width="10" style="525" customWidth="1"/>
    <col min="1299" max="1299" width="8.7109375" style="525"/>
    <col min="1300" max="1300" width="28" style="525" customWidth="1"/>
    <col min="1301" max="1302" width="8.7109375" style="525"/>
    <col min="1303" max="1304" width="8" style="525" customWidth="1"/>
    <col min="1305" max="1305" width="8.5703125" style="525" customWidth="1"/>
    <col min="1306" max="1307" width="8" style="525" customWidth="1"/>
    <col min="1308" max="1308" width="5.7109375" style="525" customWidth="1"/>
    <col min="1309" max="1309" width="0" style="525" hidden="1" customWidth="1"/>
    <col min="1310" max="1310" width="5.5703125" style="525" customWidth="1"/>
    <col min="1311" max="1311" width="7" style="525" customWidth="1"/>
    <col min="1312" max="1317" width="10" style="525" customWidth="1"/>
    <col min="1318" max="1318" width="8.85546875" style="525" customWidth="1"/>
    <col min="1319" max="1319" width="11" style="525" customWidth="1"/>
    <col min="1320" max="1320" width="8.85546875" style="525" customWidth="1"/>
    <col min="1321" max="1321" width="9.85546875" style="525" customWidth="1"/>
    <col min="1322" max="1326" width="9.42578125" style="525" customWidth="1"/>
    <col min="1327" max="1536" width="8.7109375" style="525"/>
    <col min="1537" max="1537" width="6.85546875" style="525" customWidth="1"/>
    <col min="1538" max="1538" width="39" style="525" bestFit="1" customWidth="1"/>
    <col min="1539" max="1539" width="7.7109375" style="525" customWidth="1"/>
    <col min="1540" max="1540" width="7.28515625" style="525" customWidth="1"/>
    <col min="1541" max="1541" width="12" style="525" customWidth="1"/>
    <col min="1542" max="1542" width="13.7109375" style="525" customWidth="1"/>
    <col min="1543" max="1543" width="12.42578125" style="525" bestFit="1" customWidth="1"/>
    <col min="1544" max="1544" width="13.5703125" style="525" customWidth="1"/>
    <col min="1545" max="1545" width="16.28515625" style="525" bestFit="1" customWidth="1"/>
    <col min="1546" max="1546" width="14" style="525" customWidth="1"/>
    <col min="1547" max="1547" width="8.42578125" style="525" customWidth="1"/>
    <col min="1548" max="1548" width="11.85546875" style="525" customWidth="1"/>
    <col min="1549" max="1554" width="10" style="525" customWidth="1"/>
    <col min="1555" max="1555" width="8.7109375" style="525"/>
    <col min="1556" max="1556" width="28" style="525" customWidth="1"/>
    <col min="1557" max="1558" width="8.7109375" style="525"/>
    <col min="1559" max="1560" width="8" style="525" customWidth="1"/>
    <col min="1561" max="1561" width="8.5703125" style="525" customWidth="1"/>
    <col min="1562" max="1563" width="8" style="525" customWidth="1"/>
    <col min="1564" max="1564" width="5.7109375" style="525" customWidth="1"/>
    <col min="1565" max="1565" width="0" style="525" hidden="1" customWidth="1"/>
    <col min="1566" max="1566" width="5.5703125" style="525" customWidth="1"/>
    <col min="1567" max="1567" width="7" style="525" customWidth="1"/>
    <col min="1568" max="1573" width="10" style="525" customWidth="1"/>
    <col min="1574" max="1574" width="8.85546875" style="525" customWidth="1"/>
    <col min="1575" max="1575" width="11" style="525" customWidth="1"/>
    <col min="1576" max="1576" width="8.85546875" style="525" customWidth="1"/>
    <col min="1577" max="1577" width="9.85546875" style="525" customWidth="1"/>
    <col min="1578" max="1582" width="9.42578125" style="525" customWidth="1"/>
    <col min="1583" max="1792" width="8.7109375" style="525"/>
    <col min="1793" max="1793" width="6.85546875" style="525" customWidth="1"/>
    <col min="1794" max="1794" width="39" style="525" bestFit="1" customWidth="1"/>
    <col min="1795" max="1795" width="7.7109375" style="525" customWidth="1"/>
    <col min="1796" max="1796" width="7.28515625" style="525" customWidth="1"/>
    <col min="1797" max="1797" width="12" style="525" customWidth="1"/>
    <col min="1798" max="1798" width="13.7109375" style="525" customWidth="1"/>
    <col min="1799" max="1799" width="12.42578125" style="525" bestFit="1" customWidth="1"/>
    <col min="1800" max="1800" width="13.5703125" style="525" customWidth="1"/>
    <col min="1801" max="1801" width="16.28515625" style="525" bestFit="1" customWidth="1"/>
    <col min="1802" max="1802" width="14" style="525" customWidth="1"/>
    <col min="1803" max="1803" width="8.42578125" style="525" customWidth="1"/>
    <col min="1804" max="1804" width="11.85546875" style="525" customWidth="1"/>
    <col min="1805" max="1810" width="10" style="525" customWidth="1"/>
    <col min="1811" max="1811" width="8.7109375" style="525"/>
    <col min="1812" max="1812" width="28" style="525" customWidth="1"/>
    <col min="1813" max="1814" width="8.7109375" style="525"/>
    <col min="1815" max="1816" width="8" style="525" customWidth="1"/>
    <col min="1817" max="1817" width="8.5703125" style="525" customWidth="1"/>
    <col min="1818" max="1819" width="8" style="525" customWidth="1"/>
    <col min="1820" max="1820" width="5.7109375" style="525" customWidth="1"/>
    <col min="1821" max="1821" width="0" style="525" hidden="1" customWidth="1"/>
    <col min="1822" max="1822" width="5.5703125" style="525" customWidth="1"/>
    <col min="1823" max="1823" width="7" style="525" customWidth="1"/>
    <col min="1824" max="1829" width="10" style="525" customWidth="1"/>
    <col min="1830" max="1830" width="8.85546875" style="525" customWidth="1"/>
    <col min="1831" max="1831" width="11" style="525" customWidth="1"/>
    <col min="1832" max="1832" width="8.85546875" style="525" customWidth="1"/>
    <col min="1833" max="1833" width="9.85546875" style="525" customWidth="1"/>
    <col min="1834" max="1838" width="9.42578125" style="525" customWidth="1"/>
    <col min="1839" max="2048" width="8.7109375" style="525"/>
    <col min="2049" max="2049" width="6.85546875" style="525" customWidth="1"/>
    <col min="2050" max="2050" width="39" style="525" bestFit="1" customWidth="1"/>
    <col min="2051" max="2051" width="7.7109375" style="525" customWidth="1"/>
    <col min="2052" max="2052" width="7.28515625" style="525" customWidth="1"/>
    <col min="2053" max="2053" width="12" style="525" customWidth="1"/>
    <col min="2054" max="2054" width="13.7109375" style="525" customWidth="1"/>
    <col min="2055" max="2055" width="12.42578125" style="525" bestFit="1" customWidth="1"/>
    <col min="2056" max="2056" width="13.5703125" style="525" customWidth="1"/>
    <col min="2057" max="2057" width="16.28515625" style="525" bestFit="1" customWidth="1"/>
    <col min="2058" max="2058" width="14" style="525" customWidth="1"/>
    <col min="2059" max="2059" width="8.42578125" style="525" customWidth="1"/>
    <col min="2060" max="2060" width="11.85546875" style="525" customWidth="1"/>
    <col min="2061" max="2066" width="10" style="525" customWidth="1"/>
    <col min="2067" max="2067" width="8.7109375" style="525"/>
    <col min="2068" max="2068" width="28" style="525" customWidth="1"/>
    <col min="2069" max="2070" width="8.7109375" style="525"/>
    <col min="2071" max="2072" width="8" style="525" customWidth="1"/>
    <col min="2073" max="2073" width="8.5703125" style="525" customWidth="1"/>
    <col min="2074" max="2075" width="8" style="525" customWidth="1"/>
    <col min="2076" max="2076" width="5.7109375" style="525" customWidth="1"/>
    <col min="2077" max="2077" width="0" style="525" hidden="1" customWidth="1"/>
    <col min="2078" max="2078" width="5.5703125" style="525" customWidth="1"/>
    <col min="2079" max="2079" width="7" style="525" customWidth="1"/>
    <col min="2080" max="2085" width="10" style="525" customWidth="1"/>
    <col min="2086" max="2086" width="8.85546875" style="525" customWidth="1"/>
    <col min="2087" max="2087" width="11" style="525" customWidth="1"/>
    <col min="2088" max="2088" width="8.85546875" style="525" customWidth="1"/>
    <col min="2089" max="2089" width="9.85546875" style="525" customWidth="1"/>
    <col min="2090" max="2094" width="9.42578125" style="525" customWidth="1"/>
    <col min="2095" max="2304" width="8.7109375" style="525"/>
    <col min="2305" max="2305" width="6.85546875" style="525" customWidth="1"/>
    <col min="2306" max="2306" width="39" style="525" bestFit="1" customWidth="1"/>
    <col min="2307" max="2307" width="7.7109375" style="525" customWidth="1"/>
    <col min="2308" max="2308" width="7.28515625" style="525" customWidth="1"/>
    <col min="2309" max="2309" width="12" style="525" customWidth="1"/>
    <col min="2310" max="2310" width="13.7109375" style="525" customWidth="1"/>
    <col min="2311" max="2311" width="12.42578125" style="525" bestFit="1" customWidth="1"/>
    <col min="2312" max="2312" width="13.5703125" style="525" customWidth="1"/>
    <col min="2313" max="2313" width="16.28515625" style="525" bestFit="1" customWidth="1"/>
    <col min="2314" max="2314" width="14" style="525" customWidth="1"/>
    <col min="2315" max="2315" width="8.42578125" style="525" customWidth="1"/>
    <col min="2316" max="2316" width="11.85546875" style="525" customWidth="1"/>
    <col min="2317" max="2322" width="10" style="525" customWidth="1"/>
    <col min="2323" max="2323" width="8.7109375" style="525"/>
    <col min="2324" max="2324" width="28" style="525" customWidth="1"/>
    <col min="2325" max="2326" width="8.7109375" style="525"/>
    <col min="2327" max="2328" width="8" style="525" customWidth="1"/>
    <col min="2329" max="2329" width="8.5703125" style="525" customWidth="1"/>
    <col min="2330" max="2331" width="8" style="525" customWidth="1"/>
    <col min="2332" max="2332" width="5.7109375" style="525" customWidth="1"/>
    <col min="2333" max="2333" width="0" style="525" hidden="1" customWidth="1"/>
    <col min="2334" max="2334" width="5.5703125" style="525" customWidth="1"/>
    <col min="2335" max="2335" width="7" style="525" customWidth="1"/>
    <col min="2336" max="2341" width="10" style="525" customWidth="1"/>
    <col min="2342" max="2342" width="8.85546875" style="525" customWidth="1"/>
    <col min="2343" max="2343" width="11" style="525" customWidth="1"/>
    <col min="2344" max="2344" width="8.85546875" style="525" customWidth="1"/>
    <col min="2345" max="2345" width="9.85546875" style="525" customWidth="1"/>
    <col min="2346" max="2350" width="9.42578125" style="525" customWidth="1"/>
    <col min="2351" max="2560" width="8.7109375" style="525"/>
    <col min="2561" max="2561" width="6.85546875" style="525" customWidth="1"/>
    <col min="2562" max="2562" width="39" style="525" bestFit="1" customWidth="1"/>
    <col min="2563" max="2563" width="7.7109375" style="525" customWidth="1"/>
    <col min="2564" max="2564" width="7.28515625" style="525" customWidth="1"/>
    <col min="2565" max="2565" width="12" style="525" customWidth="1"/>
    <col min="2566" max="2566" width="13.7109375" style="525" customWidth="1"/>
    <col min="2567" max="2567" width="12.42578125" style="525" bestFit="1" customWidth="1"/>
    <col min="2568" max="2568" width="13.5703125" style="525" customWidth="1"/>
    <col min="2569" max="2569" width="16.28515625" style="525" bestFit="1" customWidth="1"/>
    <col min="2570" max="2570" width="14" style="525" customWidth="1"/>
    <col min="2571" max="2571" width="8.42578125" style="525" customWidth="1"/>
    <col min="2572" max="2572" width="11.85546875" style="525" customWidth="1"/>
    <col min="2573" max="2578" width="10" style="525" customWidth="1"/>
    <col min="2579" max="2579" width="8.7109375" style="525"/>
    <col min="2580" max="2580" width="28" style="525" customWidth="1"/>
    <col min="2581" max="2582" width="8.7109375" style="525"/>
    <col min="2583" max="2584" width="8" style="525" customWidth="1"/>
    <col min="2585" max="2585" width="8.5703125" style="525" customWidth="1"/>
    <col min="2586" max="2587" width="8" style="525" customWidth="1"/>
    <col min="2588" max="2588" width="5.7109375" style="525" customWidth="1"/>
    <col min="2589" max="2589" width="0" style="525" hidden="1" customWidth="1"/>
    <col min="2590" max="2590" width="5.5703125" style="525" customWidth="1"/>
    <col min="2591" max="2591" width="7" style="525" customWidth="1"/>
    <col min="2592" max="2597" width="10" style="525" customWidth="1"/>
    <col min="2598" max="2598" width="8.85546875" style="525" customWidth="1"/>
    <col min="2599" max="2599" width="11" style="525" customWidth="1"/>
    <col min="2600" max="2600" width="8.85546875" style="525" customWidth="1"/>
    <col min="2601" max="2601" width="9.85546875" style="525" customWidth="1"/>
    <col min="2602" max="2606" width="9.42578125" style="525" customWidth="1"/>
    <col min="2607" max="2816" width="8.7109375" style="525"/>
    <col min="2817" max="2817" width="6.85546875" style="525" customWidth="1"/>
    <col min="2818" max="2818" width="39" style="525" bestFit="1" customWidth="1"/>
    <col min="2819" max="2819" width="7.7109375" style="525" customWidth="1"/>
    <col min="2820" max="2820" width="7.28515625" style="525" customWidth="1"/>
    <col min="2821" max="2821" width="12" style="525" customWidth="1"/>
    <col min="2822" max="2822" width="13.7109375" style="525" customWidth="1"/>
    <col min="2823" max="2823" width="12.42578125" style="525" bestFit="1" customWidth="1"/>
    <col min="2824" max="2824" width="13.5703125" style="525" customWidth="1"/>
    <col min="2825" max="2825" width="16.28515625" style="525" bestFit="1" customWidth="1"/>
    <col min="2826" max="2826" width="14" style="525" customWidth="1"/>
    <col min="2827" max="2827" width="8.42578125" style="525" customWidth="1"/>
    <col min="2828" max="2828" width="11.85546875" style="525" customWidth="1"/>
    <col min="2829" max="2834" width="10" style="525" customWidth="1"/>
    <col min="2835" max="2835" width="8.7109375" style="525"/>
    <col min="2836" max="2836" width="28" style="525" customWidth="1"/>
    <col min="2837" max="2838" width="8.7109375" style="525"/>
    <col min="2839" max="2840" width="8" style="525" customWidth="1"/>
    <col min="2841" max="2841" width="8.5703125" style="525" customWidth="1"/>
    <col min="2842" max="2843" width="8" style="525" customWidth="1"/>
    <col min="2844" max="2844" width="5.7109375" style="525" customWidth="1"/>
    <col min="2845" max="2845" width="0" style="525" hidden="1" customWidth="1"/>
    <col min="2846" max="2846" width="5.5703125" style="525" customWidth="1"/>
    <col min="2847" max="2847" width="7" style="525" customWidth="1"/>
    <col min="2848" max="2853" width="10" style="525" customWidth="1"/>
    <col min="2854" max="2854" width="8.85546875" style="525" customWidth="1"/>
    <col min="2855" max="2855" width="11" style="525" customWidth="1"/>
    <col min="2856" max="2856" width="8.85546875" style="525" customWidth="1"/>
    <col min="2857" max="2857" width="9.85546875" style="525" customWidth="1"/>
    <col min="2858" max="2862" width="9.42578125" style="525" customWidth="1"/>
    <col min="2863" max="3072" width="8.7109375" style="525"/>
    <col min="3073" max="3073" width="6.85546875" style="525" customWidth="1"/>
    <col min="3074" max="3074" width="39" style="525" bestFit="1" customWidth="1"/>
    <col min="3075" max="3075" width="7.7109375" style="525" customWidth="1"/>
    <col min="3076" max="3076" width="7.28515625" style="525" customWidth="1"/>
    <col min="3077" max="3077" width="12" style="525" customWidth="1"/>
    <col min="3078" max="3078" width="13.7109375" style="525" customWidth="1"/>
    <col min="3079" max="3079" width="12.42578125" style="525" bestFit="1" customWidth="1"/>
    <col min="3080" max="3080" width="13.5703125" style="525" customWidth="1"/>
    <col min="3081" max="3081" width="16.28515625" style="525" bestFit="1" customWidth="1"/>
    <col min="3082" max="3082" width="14" style="525" customWidth="1"/>
    <col min="3083" max="3083" width="8.42578125" style="525" customWidth="1"/>
    <col min="3084" max="3084" width="11.85546875" style="525" customWidth="1"/>
    <col min="3085" max="3090" width="10" style="525" customWidth="1"/>
    <col min="3091" max="3091" width="8.7109375" style="525"/>
    <col min="3092" max="3092" width="28" style="525" customWidth="1"/>
    <col min="3093" max="3094" width="8.7109375" style="525"/>
    <col min="3095" max="3096" width="8" style="525" customWidth="1"/>
    <col min="3097" max="3097" width="8.5703125" style="525" customWidth="1"/>
    <col min="3098" max="3099" width="8" style="525" customWidth="1"/>
    <col min="3100" max="3100" width="5.7109375" style="525" customWidth="1"/>
    <col min="3101" max="3101" width="0" style="525" hidden="1" customWidth="1"/>
    <col min="3102" max="3102" width="5.5703125" style="525" customWidth="1"/>
    <col min="3103" max="3103" width="7" style="525" customWidth="1"/>
    <col min="3104" max="3109" width="10" style="525" customWidth="1"/>
    <col min="3110" max="3110" width="8.85546875" style="525" customWidth="1"/>
    <col min="3111" max="3111" width="11" style="525" customWidth="1"/>
    <col min="3112" max="3112" width="8.85546875" style="525" customWidth="1"/>
    <col min="3113" max="3113" width="9.85546875" style="525" customWidth="1"/>
    <col min="3114" max="3118" width="9.42578125" style="525" customWidth="1"/>
    <col min="3119" max="3328" width="8.7109375" style="525"/>
    <col min="3329" max="3329" width="6.85546875" style="525" customWidth="1"/>
    <col min="3330" max="3330" width="39" style="525" bestFit="1" customWidth="1"/>
    <col min="3331" max="3331" width="7.7109375" style="525" customWidth="1"/>
    <col min="3332" max="3332" width="7.28515625" style="525" customWidth="1"/>
    <col min="3333" max="3333" width="12" style="525" customWidth="1"/>
    <col min="3334" max="3334" width="13.7109375" style="525" customWidth="1"/>
    <col min="3335" max="3335" width="12.42578125" style="525" bestFit="1" customWidth="1"/>
    <col min="3336" max="3336" width="13.5703125" style="525" customWidth="1"/>
    <col min="3337" max="3337" width="16.28515625" style="525" bestFit="1" customWidth="1"/>
    <col min="3338" max="3338" width="14" style="525" customWidth="1"/>
    <col min="3339" max="3339" width="8.42578125" style="525" customWidth="1"/>
    <col min="3340" max="3340" width="11.85546875" style="525" customWidth="1"/>
    <col min="3341" max="3346" width="10" style="525" customWidth="1"/>
    <col min="3347" max="3347" width="8.7109375" style="525"/>
    <col min="3348" max="3348" width="28" style="525" customWidth="1"/>
    <col min="3349" max="3350" width="8.7109375" style="525"/>
    <col min="3351" max="3352" width="8" style="525" customWidth="1"/>
    <col min="3353" max="3353" width="8.5703125" style="525" customWidth="1"/>
    <col min="3354" max="3355" width="8" style="525" customWidth="1"/>
    <col min="3356" max="3356" width="5.7109375" style="525" customWidth="1"/>
    <col min="3357" max="3357" width="0" style="525" hidden="1" customWidth="1"/>
    <col min="3358" max="3358" width="5.5703125" style="525" customWidth="1"/>
    <col min="3359" max="3359" width="7" style="525" customWidth="1"/>
    <col min="3360" max="3365" width="10" style="525" customWidth="1"/>
    <col min="3366" max="3366" width="8.85546875" style="525" customWidth="1"/>
    <col min="3367" max="3367" width="11" style="525" customWidth="1"/>
    <col min="3368" max="3368" width="8.85546875" style="525" customWidth="1"/>
    <col min="3369" max="3369" width="9.85546875" style="525" customWidth="1"/>
    <col min="3370" max="3374" width="9.42578125" style="525" customWidth="1"/>
    <col min="3375" max="3584" width="8.7109375" style="525"/>
    <col min="3585" max="3585" width="6.85546875" style="525" customWidth="1"/>
    <col min="3586" max="3586" width="39" style="525" bestFit="1" customWidth="1"/>
    <col min="3587" max="3587" width="7.7109375" style="525" customWidth="1"/>
    <col min="3588" max="3588" width="7.28515625" style="525" customWidth="1"/>
    <col min="3589" max="3589" width="12" style="525" customWidth="1"/>
    <col min="3590" max="3590" width="13.7109375" style="525" customWidth="1"/>
    <col min="3591" max="3591" width="12.42578125" style="525" bestFit="1" customWidth="1"/>
    <col min="3592" max="3592" width="13.5703125" style="525" customWidth="1"/>
    <col min="3593" max="3593" width="16.28515625" style="525" bestFit="1" customWidth="1"/>
    <col min="3594" max="3594" width="14" style="525" customWidth="1"/>
    <col min="3595" max="3595" width="8.42578125" style="525" customWidth="1"/>
    <col min="3596" max="3596" width="11.85546875" style="525" customWidth="1"/>
    <col min="3597" max="3602" width="10" style="525" customWidth="1"/>
    <col min="3603" max="3603" width="8.7109375" style="525"/>
    <col min="3604" max="3604" width="28" style="525" customWidth="1"/>
    <col min="3605" max="3606" width="8.7109375" style="525"/>
    <col min="3607" max="3608" width="8" style="525" customWidth="1"/>
    <col min="3609" max="3609" width="8.5703125" style="525" customWidth="1"/>
    <col min="3610" max="3611" width="8" style="525" customWidth="1"/>
    <col min="3612" max="3612" width="5.7109375" style="525" customWidth="1"/>
    <col min="3613" max="3613" width="0" style="525" hidden="1" customWidth="1"/>
    <col min="3614" max="3614" width="5.5703125" style="525" customWidth="1"/>
    <col min="3615" max="3615" width="7" style="525" customWidth="1"/>
    <col min="3616" max="3621" width="10" style="525" customWidth="1"/>
    <col min="3622" max="3622" width="8.85546875" style="525" customWidth="1"/>
    <col min="3623" max="3623" width="11" style="525" customWidth="1"/>
    <col min="3624" max="3624" width="8.85546875" style="525" customWidth="1"/>
    <col min="3625" max="3625" width="9.85546875" style="525" customWidth="1"/>
    <col min="3626" max="3630" width="9.42578125" style="525" customWidth="1"/>
    <col min="3631" max="3840" width="8.7109375" style="525"/>
    <col min="3841" max="3841" width="6.85546875" style="525" customWidth="1"/>
    <col min="3842" max="3842" width="39" style="525" bestFit="1" customWidth="1"/>
    <col min="3843" max="3843" width="7.7109375" style="525" customWidth="1"/>
    <col min="3844" max="3844" width="7.28515625" style="525" customWidth="1"/>
    <col min="3845" max="3845" width="12" style="525" customWidth="1"/>
    <col min="3846" max="3846" width="13.7109375" style="525" customWidth="1"/>
    <col min="3847" max="3847" width="12.42578125" style="525" bestFit="1" customWidth="1"/>
    <col min="3848" max="3848" width="13.5703125" style="525" customWidth="1"/>
    <col min="3849" max="3849" width="16.28515625" style="525" bestFit="1" customWidth="1"/>
    <col min="3850" max="3850" width="14" style="525" customWidth="1"/>
    <col min="3851" max="3851" width="8.42578125" style="525" customWidth="1"/>
    <col min="3852" max="3852" width="11.85546875" style="525" customWidth="1"/>
    <col min="3853" max="3858" width="10" style="525" customWidth="1"/>
    <col min="3859" max="3859" width="8.7109375" style="525"/>
    <col min="3860" max="3860" width="28" style="525" customWidth="1"/>
    <col min="3861" max="3862" width="8.7109375" style="525"/>
    <col min="3863" max="3864" width="8" style="525" customWidth="1"/>
    <col min="3865" max="3865" width="8.5703125" style="525" customWidth="1"/>
    <col min="3866" max="3867" width="8" style="525" customWidth="1"/>
    <col min="3868" max="3868" width="5.7109375" style="525" customWidth="1"/>
    <col min="3869" max="3869" width="0" style="525" hidden="1" customWidth="1"/>
    <col min="3870" max="3870" width="5.5703125" style="525" customWidth="1"/>
    <col min="3871" max="3871" width="7" style="525" customWidth="1"/>
    <col min="3872" max="3877" width="10" style="525" customWidth="1"/>
    <col min="3878" max="3878" width="8.85546875" style="525" customWidth="1"/>
    <col min="3879" max="3879" width="11" style="525" customWidth="1"/>
    <col min="3880" max="3880" width="8.85546875" style="525" customWidth="1"/>
    <col min="3881" max="3881" width="9.85546875" style="525" customWidth="1"/>
    <col min="3882" max="3886" width="9.42578125" style="525" customWidth="1"/>
    <col min="3887" max="4096" width="8.7109375" style="525"/>
    <col min="4097" max="4097" width="6.85546875" style="525" customWidth="1"/>
    <col min="4098" max="4098" width="39" style="525" bestFit="1" customWidth="1"/>
    <col min="4099" max="4099" width="7.7109375" style="525" customWidth="1"/>
    <col min="4100" max="4100" width="7.28515625" style="525" customWidth="1"/>
    <col min="4101" max="4101" width="12" style="525" customWidth="1"/>
    <col min="4102" max="4102" width="13.7109375" style="525" customWidth="1"/>
    <col min="4103" max="4103" width="12.42578125" style="525" bestFit="1" customWidth="1"/>
    <col min="4104" max="4104" width="13.5703125" style="525" customWidth="1"/>
    <col min="4105" max="4105" width="16.28515625" style="525" bestFit="1" customWidth="1"/>
    <col min="4106" max="4106" width="14" style="525" customWidth="1"/>
    <col min="4107" max="4107" width="8.42578125" style="525" customWidth="1"/>
    <col min="4108" max="4108" width="11.85546875" style="525" customWidth="1"/>
    <col min="4109" max="4114" width="10" style="525" customWidth="1"/>
    <col min="4115" max="4115" width="8.7109375" style="525"/>
    <col min="4116" max="4116" width="28" style="525" customWidth="1"/>
    <col min="4117" max="4118" width="8.7109375" style="525"/>
    <col min="4119" max="4120" width="8" style="525" customWidth="1"/>
    <col min="4121" max="4121" width="8.5703125" style="525" customWidth="1"/>
    <col min="4122" max="4123" width="8" style="525" customWidth="1"/>
    <col min="4124" max="4124" width="5.7109375" style="525" customWidth="1"/>
    <col min="4125" max="4125" width="0" style="525" hidden="1" customWidth="1"/>
    <col min="4126" max="4126" width="5.5703125" style="525" customWidth="1"/>
    <col min="4127" max="4127" width="7" style="525" customWidth="1"/>
    <col min="4128" max="4133" width="10" style="525" customWidth="1"/>
    <col min="4134" max="4134" width="8.85546875" style="525" customWidth="1"/>
    <col min="4135" max="4135" width="11" style="525" customWidth="1"/>
    <col min="4136" max="4136" width="8.85546875" style="525" customWidth="1"/>
    <col min="4137" max="4137" width="9.85546875" style="525" customWidth="1"/>
    <col min="4138" max="4142" width="9.42578125" style="525" customWidth="1"/>
    <col min="4143" max="4352" width="8.7109375" style="525"/>
    <col min="4353" max="4353" width="6.85546875" style="525" customWidth="1"/>
    <col min="4354" max="4354" width="39" style="525" bestFit="1" customWidth="1"/>
    <col min="4355" max="4355" width="7.7109375" style="525" customWidth="1"/>
    <col min="4356" max="4356" width="7.28515625" style="525" customWidth="1"/>
    <col min="4357" max="4357" width="12" style="525" customWidth="1"/>
    <col min="4358" max="4358" width="13.7109375" style="525" customWidth="1"/>
    <col min="4359" max="4359" width="12.42578125" style="525" bestFit="1" customWidth="1"/>
    <col min="4360" max="4360" width="13.5703125" style="525" customWidth="1"/>
    <col min="4361" max="4361" width="16.28515625" style="525" bestFit="1" customWidth="1"/>
    <col min="4362" max="4362" width="14" style="525" customWidth="1"/>
    <col min="4363" max="4363" width="8.42578125" style="525" customWidth="1"/>
    <col min="4364" max="4364" width="11.85546875" style="525" customWidth="1"/>
    <col min="4365" max="4370" width="10" style="525" customWidth="1"/>
    <col min="4371" max="4371" width="8.7109375" style="525"/>
    <col min="4372" max="4372" width="28" style="525" customWidth="1"/>
    <col min="4373" max="4374" width="8.7109375" style="525"/>
    <col min="4375" max="4376" width="8" style="525" customWidth="1"/>
    <col min="4377" max="4377" width="8.5703125" style="525" customWidth="1"/>
    <col min="4378" max="4379" width="8" style="525" customWidth="1"/>
    <col min="4380" max="4380" width="5.7109375" style="525" customWidth="1"/>
    <col min="4381" max="4381" width="0" style="525" hidden="1" customWidth="1"/>
    <col min="4382" max="4382" width="5.5703125" style="525" customWidth="1"/>
    <col min="4383" max="4383" width="7" style="525" customWidth="1"/>
    <col min="4384" max="4389" width="10" style="525" customWidth="1"/>
    <col min="4390" max="4390" width="8.85546875" style="525" customWidth="1"/>
    <col min="4391" max="4391" width="11" style="525" customWidth="1"/>
    <col min="4392" max="4392" width="8.85546875" style="525" customWidth="1"/>
    <col min="4393" max="4393" width="9.85546875" style="525" customWidth="1"/>
    <col min="4394" max="4398" width="9.42578125" style="525" customWidth="1"/>
    <col min="4399" max="4608" width="8.7109375" style="525"/>
    <col min="4609" max="4609" width="6.85546875" style="525" customWidth="1"/>
    <col min="4610" max="4610" width="39" style="525" bestFit="1" customWidth="1"/>
    <col min="4611" max="4611" width="7.7109375" style="525" customWidth="1"/>
    <col min="4612" max="4612" width="7.28515625" style="525" customWidth="1"/>
    <col min="4613" max="4613" width="12" style="525" customWidth="1"/>
    <col min="4614" max="4614" width="13.7109375" style="525" customWidth="1"/>
    <col min="4615" max="4615" width="12.42578125" style="525" bestFit="1" customWidth="1"/>
    <col min="4616" max="4616" width="13.5703125" style="525" customWidth="1"/>
    <col min="4617" max="4617" width="16.28515625" style="525" bestFit="1" customWidth="1"/>
    <col min="4618" max="4618" width="14" style="525" customWidth="1"/>
    <col min="4619" max="4619" width="8.42578125" style="525" customWidth="1"/>
    <col min="4620" max="4620" width="11.85546875" style="525" customWidth="1"/>
    <col min="4621" max="4626" width="10" style="525" customWidth="1"/>
    <col min="4627" max="4627" width="8.7109375" style="525"/>
    <col min="4628" max="4628" width="28" style="525" customWidth="1"/>
    <col min="4629" max="4630" width="8.7109375" style="525"/>
    <col min="4631" max="4632" width="8" style="525" customWidth="1"/>
    <col min="4633" max="4633" width="8.5703125" style="525" customWidth="1"/>
    <col min="4634" max="4635" width="8" style="525" customWidth="1"/>
    <col min="4636" max="4636" width="5.7109375" style="525" customWidth="1"/>
    <col min="4637" max="4637" width="0" style="525" hidden="1" customWidth="1"/>
    <col min="4638" max="4638" width="5.5703125" style="525" customWidth="1"/>
    <col min="4639" max="4639" width="7" style="525" customWidth="1"/>
    <col min="4640" max="4645" width="10" style="525" customWidth="1"/>
    <col min="4646" max="4646" width="8.85546875" style="525" customWidth="1"/>
    <col min="4647" max="4647" width="11" style="525" customWidth="1"/>
    <col min="4648" max="4648" width="8.85546875" style="525" customWidth="1"/>
    <col min="4649" max="4649" width="9.85546875" style="525" customWidth="1"/>
    <col min="4650" max="4654" width="9.42578125" style="525" customWidth="1"/>
    <col min="4655" max="4864" width="8.7109375" style="525"/>
    <col min="4865" max="4865" width="6.85546875" style="525" customWidth="1"/>
    <col min="4866" max="4866" width="39" style="525" bestFit="1" customWidth="1"/>
    <col min="4867" max="4867" width="7.7109375" style="525" customWidth="1"/>
    <col min="4868" max="4868" width="7.28515625" style="525" customWidth="1"/>
    <col min="4869" max="4869" width="12" style="525" customWidth="1"/>
    <col min="4870" max="4870" width="13.7109375" style="525" customWidth="1"/>
    <col min="4871" max="4871" width="12.42578125" style="525" bestFit="1" customWidth="1"/>
    <col min="4872" max="4872" width="13.5703125" style="525" customWidth="1"/>
    <col min="4873" max="4873" width="16.28515625" style="525" bestFit="1" customWidth="1"/>
    <col min="4874" max="4874" width="14" style="525" customWidth="1"/>
    <col min="4875" max="4875" width="8.42578125" style="525" customWidth="1"/>
    <col min="4876" max="4876" width="11.85546875" style="525" customWidth="1"/>
    <col min="4877" max="4882" width="10" style="525" customWidth="1"/>
    <col min="4883" max="4883" width="8.7109375" style="525"/>
    <col min="4884" max="4884" width="28" style="525" customWidth="1"/>
    <col min="4885" max="4886" width="8.7109375" style="525"/>
    <col min="4887" max="4888" width="8" style="525" customWidth="1"/>
    <col min="4889" max="4889" width="8.5703125" style="525" customWidth="1"/>
    <col min="4890" max="4891" width="8" style="525" customWidth="1"/>
    <col min="4892" max="4892" width="5.7109375" style="525" customWidth="1"/>
    <col min="4893" max="4893" width="0" style="525" hidden="1" customWidth="1"/>
    <col min="4894" max="4894" width="5.5703125" style="525" customWidth="1"/>
    <col min="4895" max="4895" width="7" style="525" customWidth="1"/>
    <col min="4896" max="4901" width="10" style="525" customWidth="1"/>
    <col min="4902" max="4902" width="8.85546875" style="525" customWidth="1"/>
    <col min="4903" max="4903" width="11" style="525" customWidth="1"/>
    <col min="4904" max="4904" width="8.85546875" style="525" customWidth="1"/>
    <col min="4905" max="4905" width="9.85546875" style="525" customWidth="1"/>
    <col min="4906" max="4910" width="9.42578125" style="525" customWidth="1"/>
    <col min="4911" max="5120" width="8.7109375" style="525"/>
    <col min="5121" max="5121" width="6.85546875" style="525" customWidth="1"/>
    <col min="5122" max="5122" width="39" style="525" bestFit="1" customWidth="1"/>
    <col min="5123" max="5123" width="7.7109375" style="525" customWidth="1"/>
    <col min="5124" max="5124" width="7.28515625" style="525" customWidth="1"/>
    <col min="5125" max="5125" width="12" style="525" customWidth="1"/>
    <col min="5126" max="5126" width="13.7109375" style="525" customWidth="1"/>
    <col min="5127" max="5127" width="12.42578125" style="525" bestFit="1" customWidth="1"/>
    <col min="5128" max="5128" width="13.5703125" style="525" customWidth="1"/>
    <col min="5129" max="5129" width="16.28515625" style="525" bestFit="1" customWidth="1"/>
    <col min="5130" max="5130" width="14" style="525" customWidth="1"/>
    <col min="5131" max="5131" width="8.42578125" style="525" customWidth="1"/>
    <col min="5132" max="5132" width="11.85546875" style="525" customWidth="1"/>
    <col min="5133" max="5138" width="10" style="525" customWidth="1"/>
    <col min="5139" max="5139" width="8.7109375" style="525"/>
    <col min="5140" max="5140" width="28" style="525" customWidth="1"/>
    <col min="5141" max="5142" width="8.7109375" style="525"/>
    <col min="5143" max="5144" width="8" style="525" customWidth="1"/>
    <col min="5145" max="5145" width="8.5703125" style="525" customWidth="1"/>
    <col min="5146" max="5147" width="8" style="525" customWidth="1"/>
    <col min="5148" max="5148" width="5.7109375" style="525" customWidth="1"/>
    <col min="5149" max="5149" width="0" style="525" hidden="1" customWidth="1"/>
    <col min="5150" max="5150" width="5.5703125" style="525" customWidth="1"/>
    <col min="5151" max="5151" width="7" style="525" customWidth="1"/>
    <col min="5152" max="5157" width="10" style="525" customWidth="1"/>
    <col min="5158" max="5158" width="8.85546875" style="525" customWidth="1"/>
    <col min="5159" max="5159" width="11" style="525" customWidth="1"/>
    <col min="5160" max="5160" width="8.85546875" style="525" customWidth="1"/>
    <col min="5161" max="5161" width="9.85546875" style="525" customWidth="1"/>
    <col min="5162" max="5166" width="9.42578125" style="525" customWidth="1"/>
    <col min="5167" max="5376" width="8.7109375" style="525"/>
    <col min="5377" max="5377" width="6.85546875" style="525" customWidth="1"/>
    <col min="5378" max="5378" width="39" style="525" bestFit="1" customWidth="1"/>
    <col min="5379" max="5379" width="7.7109375" style="525" customWidth="1"/>
    <col min="5380" max="5380" width="7.28515625" style="525" customWidth="1"/>
    <col min="5381" max="5381" width="12" style="525" customWidth="1"/>
    <col min="5382" max="5382" width="13.7109375" style="525" customWidth="1"/>
    <col min="5383" max="5383" width="12.42578125" style="525" bestFit="1" customWidth="1"/>
    <col min="5384" max="5384" width="13.5703125" style="525" customWidth="1"/>
    <col min="5385" max="5385" width="16.28515625" style="525" bestFit="1" customWidth="1"/>
    <col min="5386" max="5386" width="14" style="525" customWidth="1"/>
    <col min="5387" max="5387" width="8.42578125" style="525" customWidth="1"/>
    <col min="5388" max="5388" width="11.85546875" style="525" customWidth="1"/>
    <col min="5389" max="5394" width="10" style="525" customWidth="1"/>
    <col min="5395" max="5395" width="8.7109375" style="525"/>
    <col min="5396" max="5396" width="28" style="525" customWidth="1"/>
    <col min="5397" max="5398" width="8.7109375" style="525"/>
    <col min="5399" max="5400" width="8" style="525" customWidth="1"/>
    <col min="5401" max="5401" width="8.5703125" style="525" customWidth="1"/>
    <col min="5402" max="5403" width="8" style="525" customWidth="1"/>
    <col min="5404" max="5404" width="5.7109375" style="525" customWidth="1"/>
    <col min="5405" max="5405" width="0" style="525" hidden="1" customWidth="1"/>
    <col min="5406" max="5406" width="5.5703125" style="525" customWidth="1"/>
    <col min="5407" max="5407" width="7" style="525" customWidth="1"/>
    <col min="5408" max="5413" width="10" style="525" customWidth="1"/>
    <col min="5414" max="5414" width="8.85546875" style="525" customWidth="1"/>
    <col min="5415" max="5415" width="11" style="525" customWidth="1"/>
    <col min="5416" max="5416" width="8.85546875" style="525" customWidth="1"/>
    <col min="5417" max="5417" width="9.85546875" style="525" customWidth="1"/>
    <col min="5418" max="5422" width="9.42578125" style="525" customWidth="1"/>
    <col min="5423" max="5632" width="8.7109375" style="525"/>
    <col min="5633" max="5633" width="6.85546875" style="525" customWidth="1"/>
    <col min="5634" max="5634" width="39" style="525" bestFit="1" customWidth="1"/>
    <col min="5635" max="5635" width="7.7109375" style="525" customWidth="1"/>
    <col min="5636" max="5636" width="7.28515625" style="525" customWidth="1"/>
    <col min="5637" max="5637" width="12" style="525" customWidth="1"/>
    <col min="5638" max="5638" width="13.7109375" style="525" customWidth="1"/>
    <col min="5639" max="5639" width="12.42578125" style="525" bestFit="1" customWidth="1"/>
    <col min="5640" max="5640" width="13.5703125" style="525" customWidth="1"/>
    <col min="5641" max="5641" width="16.28515625" style="525" bestFit="1" customWidth="1"/>
    <col min="5642" max="5642" width="14" style="525" customWidth="1"/>
    <col min="5643" max="5643" width="8.42578125" style="525" customWidth="1"/>
    <col min="5644" max="5644" width="11.85546875" style="525" customWidth="1"/>
    <col min="5645" max="5650" width="10" style="525" customWidth="1"/>
    <col min="5651" max="5651" width="8.7109375" style="525"/>
    <col min="5652" max="5652" width="28" style="525" customWidth="1"/>
    <col min="5653" max="5654" width="8.7109375" style="525"/>
    <col min="5655" max="5656" width="8" style="525" customWidth="1"/>
    <col min="5657" max="5657" width="8.5703125" style="525" customWidth="1"/>
    <col min="5658" max="5659" width="8" style="525" customWidth="1"/>
    <col min="5660" max="5660" width="5.7109375" style="525" customWidth="1"/>
    <col min="5661" max="5661" width="0" style="525" hidden="1" customWidth="1"/>
    <col min="5662" max="5662" width="5.5703125" style="525" customWidth="1"/>
    <col min="5663" max="5663" width="7" style="525" customWidth="1"/>
    <col min="5664" max="5669" width="10" style="525" customWidth="1"/>
    <col min="5670" max="5670" width="8.85546875" style="525" customWidth="1"/>
    <col min="5671" max="5671" width="11" style="525" customWidth="1"/>
    <col min="5672" max="5672" width="8.85546875" style="525" customWidth="1"/>
    <col min="5673" max="5673" width="9.85546875" style="525" customWidth="1"/>
    <col min="5674" max="5678" width="9.42578125" style="525" customWidth="1"/>
    <col min="5679" max="5888" width="8.7109375" style="525"/>
    <col min="5889" max="5889" width="6.85546875" style="525" customWidth="1"/>
    <col min="5890" max="5890" width="39" style="525" bestFit="1" customWidth="1"/>
    <col min="5891" max="5891" width="7.7109375" style="525" customWidth="1"/>
    <col min="5892" max="5892" width="7.28515625" style="525" customWidth="1"/>
    <col min="5893" max="5893" width="12" style="525" customWidth="1"/>
    <col min="5894" max="5894" width="13.7109375" style="525" customWidth="1"/>
    <col min="5895" max="5895" width="12.42578125" style="525" bestFit="1" customWidth="1"/>
    <col min="5896" max="5896" width="13.5703125" style="525" customWidth="1"/>
    <col min="5897" max="5897" width="16.28515625" style="525" bestFit="1" customWidth="1"/>
    <col min="5898" max="5898" width="14" style="525" customWidth="1"/>
    <col min="5899" max="5899" width="8.42578125" style="525" customWidth="1"/>
    <col min="5900" max="5900" width="11.85546875" style="525" customWidth="1"/>
    <col min="5901" max="5906" width="10" style="525" customWidth="1"/>
    <col min="5907" max="5907" width="8.7109375" style="525"/>
    <col min="5908" max="5908" width="28" style="525" customWidth="1"/>
    <col min="5909" max="5910" width="8.7109375" style="525"/>
    <col min="5911" max="5912" width="8" style="525" customWidth="1"/>
    <col min="5913" max="5913" width="8.5703125" style="525" customWidth="1"/>
    <col min="5914" max="5915" width="8" style="525" customWidth="1"/>
    <col min="5916" max="5916" width="5.7109375" style="525" customWidth="1"/>
    <col min="5917" max="5917" width="0" style="525" hidden="1" customWidth="1"/>
    <col min="5918" max="5918" width="5.5703125" style="525" customWidth="1"/>
    <col min="5919" max="5919" width="7" style="525" customWidth="1"/>
    <col min="5920" max="5925" width="10" style="525" customWidth="1"/>
    <col min="5926" max="5926" width="8.85546875" style="525" customWidth="1"/>
    <col min="5927" max="5927" width="11" style="525" customWidth="1"/>
    <col min="5928" max="5928" width="8.85546875" style="525" customWidth="1"/>
    <col min="5929" max="5929" width="9.85546875" style="525" customWidth="1"/>
    <col min="5930" max="5934" width="9.42578125" style="525" customWidth="1"/>
    <col min="5935" max="6144" width="8.7109375" style="525"/>
    <col min="6145" max="6145" width="6.85546875" style="525" customWidth="1"/>
    <col min="6146" max="6146" width="39" style="525" bestFit="1" customWidth="1"/>
    <col min="6147" max="6147" width="7.7109375" style="525" customWidth="1"/>
    <col min="6148" max="6148" width="7.28515625" style="525" customWidth="1"/>
    <col min="6149" max="6149" width="12" style="525" customWidth="1"/>
    <col min="6150" max="6150" width="13.7109375" style="525" customWidth="1"/>
    <col min="6151" max="6151" width="12.42578125" style="525" bestFit="1" customWidth="1"/>
    <col min="6152" max="6152" width="13.5703125" style="525" customWidth="1"/>
    <col min="6153" max="6153" width="16.28515625" style="525" bestFit="1" customWidth="1"/>
    <col min="6154" max="6154" width="14" style="525" customWidth="1"/>
    <col min="6155" max="6155" width="8.42578125" style="525" customWidth="1"/>
    <col min="6156" max="6156" width="11.85546875" style="525" customWidth="1"/>
    <col min="6157" max="6162" width="10" style="525" customWidth="1"/>
    <col min="6163" max="6163" width="8.7109375" style="525"/>
    <col min="6164" max="6164" width="28" style="525" customWidth="1"/>
    <col min="6165" max="6166" width="8.7109375" style="525"/>
    <col min="6167" max="6168" width="8" style="525" customWidth="1"/>
    <col min="6169" max="6169" width="8.5703125" style="525" customWidth="1"/>
    <col min="6170" max="6171" width="8" style="525" customWidth="1"/>
    <col min="6172" max="6172" width="5.7109375" style="525" customWidth="1"/>
    <col min="6173" max="6173" width="0" style="525" hidden="1" customWidth="1"/>
    <col min="6174" max="6174" width="5.5703125" style="525" customWidth="1"/>
    <col min="6175" max="6175" width="7" style="525" customWidth="1"/>
    <col min="6176" max="6181" width="10" style="525" customWidth="1"/>
    <col min="6182" max="6182" width="8.85546875" style="525" customWidth="1"/>
    <col min="6183" max="6183" width="11" style="525" customWidth="1"/>
    <col min="6184" max="6184" width="8.85546875" style="525" customWidth="1"/>
    <col min="6185" max="6185" width="9.85546875" style="525" customWidth="1"/>
    <col min="6186" max="6190" width="9.42578125" style="525" customWidth="1"/>
    <col min="6191" max="6400" width="8.7109375" style="525"/>
    <col min="6401" max="6401" width="6.85546875" style="525" customWidth="1"/>
    <col min="6402" max="6402" width="39" style="525" bestFit="1" customWidth="1"/>
    <col min="6403" max="6403" width="7.7109375" style="525" customWidth="1"/>
    <col min="6404" max="6404" width="7.28515625" style="525" customWidth="1"/>
    <col min="6405" max="6405" width="12" style="525" customWidth="1"/>
    <col min="6406" max="6406" width="13.7109375" style="525" customWidth="1"/>
    <col min="6407" max="6407" width="12.42578125" style="525" bestFit="1" customWidth="1"/>
    <col min="6408" max="6408" width="13.5703125" style="525" customWidth="1"/>
    <col min="6409" max="6409" width="16.28515625" style="525" bestFit="1" customWidth="1"/>
    <col min="6410" max="6410" width="14" style="525" customWidth="1"/>
    <col min="6411" max="6411" width="8.42578125" style="525" customWidth="1"/>
    <col min="6412" max="6412" width="11.85546875" style="525" customWidth="1"/>
    <col min="6413" max="6418" width="10" style="525" customWidth="1"/>
    <col min="6419" max="6419" width="8.7109375" style="525"/>
    <col min="6420" max="6420" width="28" style="525" customWidth="1"/>
    <col min="6421" max="6422" width="8.7109375" style="525"/>
    <col min="6423" max="6424" width="8" style="525" customWidth="1"/>
    <col min="6425" max="6425" width="8.5703125" style="525" customWidth="1"/>
    <col min="6426" max="6427" width="8" style="525" customWidth="1"/>
    <col min="6428" max="6428" width="5.7109375" style="525" customWidth="1"/>
    <col min="6429" max="6429" width="0" style="525" hidden="1" customWidth="1"/>
    <col min="6430" max="6430" width="5.5703125" style="525" customWidth="1"/>
    <col min="6431" max="6431" width="7" style="525" customWidth="1"/>
    <col min="6432" max="6437" width="10" style="525" customWidth="1"/>
    <col min="6438" max="6438" width="8.85546875" style="525" customWidth="1"/>
    <col min="6439" max="6439" width="11" style="525" customWidth="1"/>
    <col min="6440" max="6440" width="8.85546875" style="525" customWidth="1"/>
    <col min="6441" max="6441" width="9.85546875" style="525" customWidth="1"/>
    <col min="6442" max="6446" width="9.42578125" style="525" customWidth="1"/>
    <col min="6447" max="6656" width="8.7109375" style="525"/>
    <col min="6657" max="6657" width="6.85546875" style="525" customWidth="1"/>
    <col min="6658" max="6658" width="39" style="525" bestFit="1" customWidth="1"/>
    <col min="6659" max="6659" width="7.7109375" style="525" customWidth="1"/>
    <col min="6660" max="6660" width="7.28515625" style="525" customWidth="1"/>
    <col min="6661" max="6661" width="12" style="525" customWidth="1"/>
    <col min="6662" max="6662" width="13.7109375" style="525" customWidth="1"/>
    <col min="6663" max="6663" width="12.42578125" style="525" bestFit="1" customWidth="1"/>
    <col min="6664" max="6664" width="13.5703125" style="525" customWidth="1"/>
    <col min="6665" max="6665" width="16.28515625" style="525" bestFit="1" customWidth="1"/>
    <col min="6666" max="6666" width="14" style="525" customWidth="1"/>
    <col min="6667" max="6667" width="8.42578125" style="525" customWidth="1"/>
    <col min="6668" max="6668" width="11.85546875" style="525" customWidth="1"/>
    <col min="6669" max="6674" width="10" style="525" customWidth="1"/>
    <col min="6675" max="6675" width="8.7109375" style="525"/>
    <col min="6676" max="6676" width="28" style="525" customWidth="1"/>
    <col min="6677" max="6678" width="8.7109375" style="525"/>
    <col min="6679" max="6680" width="8" style="525" customWidth="1"/>
    <col min="6681" max="6681" width="8.5703125" style="525" customWidth="1"/>
    <col min="6682" max="6683" width="8" style="525" customWidth="1"/>
    <col min="6684" max="6684" width="5.7109375" style="525" customWidth="1"/>
    <col min="6685" max="6685" width="0" style="525" hidden="1" customWidth="1"/>
    <col min="6686" max="6686" width="5.5703125" style="525" customWidth="1"/>
    <col min="6687" max="6687" width="7" style="525" customWidth="1"/>
    <col min="6688" max="6693" width="10" style="525" customWidth="1"/>
    <col min="6694" max="6694" width="8.85546875" style="525" customWidth="1"/>
    <col min="6695" max="6695" width="11" style="525" customWidth="1"/>
    <col min="6696" max="6696" width="8.85546875" style="525" customWidth="1"/>
    <col min="6697" max="6697" width="9.85546875" style="525" customWidth="1"/>
    <col min="6698" max="6702" width="9.42578125" style="525" customWidth="1"/>
    <col min="6703" max="6912" width="8.7109375" style="525"/>
    <col min="6913" max="6913" width="6.85546875" style="525" customWidth="1"/>
    <col min="6914" max="6914" width="39" style="525" bestFit="1" customWidth="1"/>
    <col min="6915" max="6915" width="7.7109375" style="525" customWidth="1"/>
    <col min="6916" max="6916" width="7.28515625" style="525" customWidth="1"/>
    <col min="6917" max="6917" width="12" style="525" customWidth="1"/>
    <col min="6918" max="6918" width="13.7109375" style="525" customWidth="1"/>
    <col min="6919" max="6919" width="12.42578125" style="525" bestFit="1" customWidth="1"/>
    <col min="6920" max="6920" width="13.5703125" style="525" customWidth="1"/>
    <col min="6921" max="6921" width="16.28515625" style="525" bestFit="1" customWidth="1"/>
    <col min="6922" max="6922" width="14" style="525" customWidth="1"/>
    <col min="6923" max="6923" width="8.42578125" style="525" customWidth="1"/>
    <col min="6924" max="6924" width="11.85546875" style="525" customWidth="1"/>
    <col min="6925" max="6930" width="10" style="525" customWidth="1"/>
    <col min="6931" max="6931" width="8.7109375" style="525"/>
    <col min="6932" max="6932" width="28" style="525" customWidth="1"/>
    <col min="6933" max="6934" width="8.7109375" style="525"/>
    <col min="6935" max="6936" width="8" style="525" customWidth="1"/>
    <col min="6937" max="6937" width="8.5703125" style="525" customWidth="1"/>
    <col min="6938" max="6939" width="8" style="525" customWidth="1"/>
    <col min="6940" max="6940" width="5.7109375" style="525" customWidth="1"/>
    <col min="6941" max="6941" width="0" style="525" hidden="1" customWidth="1"/>
    <col min="6942" max="6942" width="5.5703125" style="525" customWidth="1"/>
    <col min="6943" max="6943" width="7" style="525" customWidth="1"/>
    <col min="6944" max="6949" width="10" style="525" customWidth="1"/>
    <col min="6950" max="6950" width="8.85546875" style="525" customWidth="1"/>
    <col min="6951" max="6951" width="11" style="525" customWidth="1"/>
    <col min="6952" max="6952" width="8.85546875" style="525" customWidth="1"/>
    <col min="6953" max="6953" width="9.85546875" style="525" customWidth="1"/>
    <col min="6954" max="6958" width="9.42578125" style="525" customWidth="1"/>
    <col min="6959" max="7168" width="8.7109375" style="525"/>
    <col min="7169" max="7169" width="6.85546875" style="525" customWidth="1"/>
    <col min="7170" max="7170" width="39" style="525" bestFit="1" customWidth="1"/>
    <col min="7171" max="7171" width="7.7109375" style="525" customWidth="1"/>
    <col min="7172" max="7172" width="7.28515625" style="525" customWidth="1"/>
    <col min="7173" max="7173" width="12" style="525" customWidth="1"/>
    <col min="7174" max="7174" width="13.7109375" style="525" customWidth="1"/>
    <col min="7175" max="7175" width="12.42578125" style="525" bestFit="1" customWidth="1"/>
    <col min="7176" max="7176" width="13.5703125" style="525" customWidth="1"/>
    <col min="7177" max="7177" width="16.28515625" style="525" bestFit="1" customWidth="1"/>
    <col min="7178" max="7178" width="14" style="525" customWidth="1"/>
    <col min="7179" max="7179" width="8.42578125" style="525" customWidth="1"/>
    <col min="7180" max="7180" width="11.85546875" style="525" customWidth="1"/>
    <col min="7181" max="7186" width="10" style="525" customWidth="1"/>
    <col min="7187" max="7187" width="8.7109375" style="525"/>
    <col min="7188" max="7188" width="28" style="525" customWidth="1"/>
    <col min="7189" max="7190" width="8.7109375" style="525"/>
    <col min="7191" max="7192" width="8" style="525" customWidth="1"/>
    <col min="7193" max="7193" width="8.5703125" style="525" customWidth="1"/>
    <col min="7194" max="7195" width="8" style="525" customWidth="1"/>
    <col min="7196" max="7196" width="5.7109375" style="525" customWidth="1"/>
    <col min="7197" max="7197" width="0" style="525" hidden="1" customWidth="1"/>
    <col min="7198" max="7198" width="5.5703125" style="525" customWidth="1"/>
    <col min="7199" max="7199" width="7" style="525" customWidth="1"/>
    <col min="7200" max="7205" width="10" style="525" customWidth="1"/>
    <col min="7206" max="7206" width="8.85546875" style="525" customWidth="1"/>
    <col min="7207" max="7207" width="11" style="525" customWidth="1"/>
    <col min="7208" max="7208" width="8.85546875" style="525" customWidth="1"/>
    <col min="7209" max="7209" width="9.85546875" style="525" customWidth="1"/>
    <col min="7210" max="7214" width="9.42578125" style="525" customWidth="1"/>
    <col min="7215" max="7424" width="8.7109375" style="525"/>
    <col min="7425" max="7425" width="6.85546875" style="525" customWidth="1"/>
    <col min="7426" max="7426" width="39" style="525" bestFit="1" customWidth="1"/>
    <col min="7427" max="7427" width="7.7109375" style="525" customWidth="1"/>
    <col min="7428" max="7428" width="7.28515625" style="525" customWidth="1"/>
    <col min="7429" max="7429" width="12" style="525" customWidth="1"/>
    <col min="7430" max="7430" width="13.7109375" style="525" customWidth="1"/>
    <col min="7431" max="7431" width="12.42578125" style="525" bestFit="1" customWidth="1"/>
    <col min="7432" max="7432" width="13.5703125" style="525" customWidth="1"/>
    <col min="7433" max="7433" width="16.28515625" style="525" bestFit="1" customWidth="1"/>
    <col min="7434" max="7434" width="14" style="525" customWidth="1"/>
    <col min="7435" max="7435" width="8.42578125" style="525" customWidth="1"/>
    <col min="7436" max="7436" width="11.85546875" style="525" customWidth="1"/>
    <col min="7437" max="7442" width="10" style="525" customWidth="1"/>
    <col min="7443" max="7443" width="8.7109375" style="525"/>
    <col min="7444" max="7444" width="28" style="525" customWidth="1"/>
    <col min="7445" max="7446" width="8.7109375" style="525"/>
    <col min="7447" max="7448" width="8" style="525" customWidth="1"/>
    <col min="7449" max="7449" width="8.5703125" style="525" customWidth="1"/>
    <col min="7450" max="7451" width="8" style="525" customWidth="1"/>
    <col min="7452" max="7452" width="5.7109375" style="525" customWidth="1"/>
    <col min="7453" max="7453" width="0" style="525" hidden="1" customWidth="1"/>
    <col min="7454" max="7454" width="5.5703125" style="525" customWidth="1"/>
    <col min="7455" max="7455" width="7" style="525" customWidth="1"/>
    <col min="7456" max="7461" width="10" style="525" customWidth="1"/>
    <col min="7462" max="7462" width="8.85546875" style="525" customWidth="1"/>
    <col min="7463" max="7463" width="11" style="525" customWidth="1"/>
    <col min="7464" max="7464" width="8.85546875" style="525" customWidth="1"/>
    <col min="7465" max="7465" width="9.85546875" style="525" customWidth="1"/>
    <col min="7466" max="7470" width="9.42578125" style="525" customWidth="1"/>
    <col min="7471" max="7680" width="8.7109375" style="525"/>
    <col min="7681" max="7681" width="6.85546875" style="525" customWidth="1"/>
    <col min="7682" max="7682" width="39" style="525" bestFit="1" customWidth="1"/>
    <col min="7683" max="7683" width="7.7109375" style="525" customWidth="1"/>
    <col min="7684" max="7684" width="7.28515625" style="525" customWidth="1"/>
    <col min="7685" max="7685" width="12" style="525" customWidth="1"/>
    <col min="7686" max="7686" width="13.7109375" style="525" customWidth="1"/>
    <col min="7687" max="7687" width="12.42578125" style="525" bestFit="1" customWidth="1"/>
    <col min="7688" max="7688" width="13.5703125" style="525" customWidth="1"/>
    <col min="7689" max="7689" width="16.28515625" style="525" bestFit="1" customWidth="1"/>
    <col min="7690" max="7690" width="14" style="525" customWidth="1"/>
    <col min="7691" max="7691" width="8.42578125" style="525" customWidth="1"/>
    <col min="7692" max="7692" width="11.85546875" style="525" customWidth="1"/>
    <col min="7693" max="7698" width="10" style="525" customWidth="1"/>
    <col min="7699" max="7699" width="8.7109375" style="525"/>
    <col min="7700" max="7700" width="28" style="525" customWidth="1"/>
    <col min="7701" max="7702" width="8.7109375" style="525"/>
    <col min="7703" max="7704" width="8" style="525" customWidth="1"/>
    <col min="7705" max="7705" width="8.5703125" style="525" customWidth="1"/>
    <col min="7706" max="7707" width="8" style="525" customWidth="1"/>
    <col min="7708" max="7708" width="5.7109375" style="525" customWidth="1"/>
    <col min="7709" max="7709" width="0" style="525" hidden="1" customWidth="1"/>
    <col min="7710" max="7710" width="5.5703125" style="525" customWidth="1"/>
    <col min="7711" max="7711" width="7" style="525" customWidth="1"/>
    <col min="7712" max="7717" width="10" style="525" customWidth="1"/>
    <col min="7718" max="7718" width="8.85546875" style="525" customWidth="1"/>
    <col min="7719" max="7719" width="11" style="525" customWidth="1"/>
    <col min="7720" max="7720" width="8.85546875" style="525" customWidth="1"/>
    <col min="7721" max="7721" width="9.85546875" style="525" customWidth="1"/>
    <col min="7722" max="7726" width="9.42578125" style="525" customWidth="1"/>
    <col min="7727" max="7936" width="8.7109375" style="525"/>
    <col min="7937" max="7937" width="6.85546875" style="525" customWidth="1"/>
    <col min="7938" max="7938" width="39" style="525" bestFit="1" customWidth="1"/>
    <col min="7939" max="7939" width="7.7109375" style="525" customWidth="1"/>
    <col min="7940" max="7940" width="7.28515625" style="525" customWidth="1"/>
    <col min="7941" max="7941" width="12" style="525" customWidth="1"/>
    <col min="7942" max="7942" width="13.7109375" style="525" customWidth="1"/>
    <col min="7943" max="7943" width="12.42578125" style="525" bestFit="1" customWidth="1"/>
    <col min="7944" max="7944" width="13.5703125" style="525" customWidth="1"/>
    <col min="7945" max="7945" width="16.28515625" style="525" bestFit="1" customWidth="1"/>
    <col min="7946" max="7946" width="14" style="525" customWidth="1"/>
    <col min="7947" max="7947" width="8.42578125" style="525" customWidth="1"/>
    <col min="7948" max="7948" width="11.85546875" style="525" customWidth="1"/>
    <col min="7949" max="7954" width="10" style="525" customWidth="1"/>
    <col min="7955" max="7955" width="8.7109375" style="525"/>
    <col min="7956" max="7956" width="28" style="525" customWidth="1"/>
    <col min="7957" max="7958" width="8.7109375" style="525"/>
    <col min="7959" max="7960" width="8" style="525" customWidth="1"/>
    <col min="7961" max="7961" width="8.5703125" style="525" customWidth="1"/>
    <col min="7962" max="7963" width="8" style="525" customWidth="1"/>
    <col min="7964" max="7964" width="5.7109375" style="525" customWidth="1"/>
    <col min="7965" max="7965" width="0" style="525" hidden="1" customWidth="1"/>
    <col min="7966" max="7966" width="5.5703125" style="525" customWidth="1"/>
    <col min="7967" max="7967" width="7" style="525" customWidth="1"/>
    <col min="7968" max="7973" width="10" style="525" customWidth="1"/>
    <col min="7974" max="7974" width="8.85546875" style="525" customWidth="1"/>
    <col min="7975" max="7975" width="11" style="525" customWidth="1"/>
    <col min="7976" max="7976" width="8.85546875" style="525" customWidth="1"/>
    <col min="7977" max="7977" width="9.85546875" style="525" customWidth="1"/>
    <col min="7978" max="7982" width="9.42578125" style="525" customWidth="1"/>
    <col min="7983" max="8192" width="8.7109375" style="525"/>
    <col min="8193" max="8193" width="6.85546875" style="525" customWidth="1"/>
    <col min="8194" max="8194" width="39" style="525" bestFit="1" customWidth="1"/>
    <col min="8195" max="8195" width="7.7109375" style="525" customWidth="1"/>
    <col min="8196" max="8196" width="7.28515625" style="525" customWidth="1"/>
    <col min="8197" max="8197" width="12" style="525" customWidth="1"/>
    <col min="8198" max="8198" width="13.7109375" style="525" customWidth="1"/>
    <col min="8199" max="8199" width="12.42578125" style="525" bestFit="1" customWidth="1"/>
    <col min="8200" max="8200" width="13.5703125" style="525" customWidth="1"/>
    <col min="8201" max="8201" width="16.28515625" style="525" bestFit="1" customWidth="1"/>
    <col min="8202" max="8202" width="14" style="525" customWidth="1"/>
    <col min="8203" max="8203" width="8.42578125" style="525" customWidth="1"/>
    <col min="8204" max="8204" width="11.85546875" style="525" customWidth="1"/>
    <col min="8205" max="8210" width="10" style="525" customWidth="1"/>
    <col min="8211" max="8211" width="8.7109375" style="525"/>
    <col min="8212" max="8212" width="28" style="525" customWidth="1"/>
    <col min="8213" max="8214" width="8.7109375" style="525"/>
    <col min="8215" max="8216" width="8" style="525" customWidth="1"/>
    <col min="8217" max="8217" width="8.5703125" style="525" customWidth="1"/>
    <col min="8218" max="8219" width="8" style="525" customWidth="1"/>
    <col min="8220" max="8220" width="5.7109375" style="525" customWidth="1"/>
    <col min="8221" max="8221" width="0" style="525" hidden="1" customWidth="1"/>
    <col min="8222" max="8222" width="5.5703125" style="525" customWidth="1"/>
    <col min="8223" max="8223" width="7" style="525" customWidth="1"/>
    <col min="8224" max="8229" width="10" style="525" customWidth="1"/>
    <col min="8230" max="8230" width="8.85546875" style="525" customWidth="1"/>
    <col min="8231" max="8231" width="11" style="525" customWidth="1"/>
    <col min="8232" max="8232" width="8.85546875" style="525" customWidth="1"/>
    <col min="8233" max="8233" width="9.85546875" style="525" customWidth="1"/>
    <col min="8234" max="8238" width="9.42578125" style="525" customWidth="1"/>
    <col min="8239" max="8448" width="8.7109375" style="525"/>
    <col min="8449" max="8449" width="6.85546875" style="525" customWidth="1"/>
    <col min="8450" max="8450" width="39" style="525" bestFit="1" customWidth="1"/>
    <col min="8451" max="8451" width="7.7109375" style="525" customWidth="1"/>
    <col min="8452" max="8452" width="7.28515625" style="525" customWidth="1"/>
    <col min="8453" max="8453" width="12" style="525" customWidth="1"/>
    <col min="8454" max="8454" width="13.7109375" style="525" customWidth="1"/>
    <col min="8455" max="8455" width="12.42578125" style="525" bestFit="1" customWidth="1"/>
    <col min="8456" max="8456" width="13.5703125" style="525" customWidth="1"/>
    <col min="8457" max="8457" width="16.28515625" style="525" bestFit="1" customWidth="1"/>
    <col min="8458" max="8458" width="14" style="525" customWidth="1"/>
    <col min="8459" max="8459" width="8.42578125" style="525" customWidth="1"/>
    <col min="8460" max="8460" width="11.85546875" style="525" customWidth="1"/>
    <col min="8461" max="8466" width="10" style="525" customWidth="1"/>
    <col min="8467" max="8467" width="8.7109375" style="525"/>
    <col min="8468" max="8468" width="28" style="525" customWidth="1"/>
    <col min="8469" max="8470" width="8.7109375" style="525"/>
    <col min="8471" max="8472" width="8" style="525" customWidth="1"/>
    <col min="8473" max="8473" width="8.5703125" style="525" customWidth="1"/>
    <col min="8474" max="8475" width="8" style="525" customWidth="1"/>
    <col min="8476" max="8476" width="5.7109375" style="525" customWidth="1"/>
    <col min="8477" max="8477" width="0" style="525" hidden="1" customWidth="1"/>
    <col min="8478" max="8478" width="5.5703125" style="525" customWidth="1"/>
    <col min="8479" max="8479" width="7" style="525" customWidth="1"/>
    <col min="8480" max="8485" width="10" style="525" customWidth="1"/>
    <col min="8486" max="8486" width="8.85546875" style="525" customWidth="1"/>
    <col min="8487" max="8487" width="11" style="525" customWidth="1"/>
    <col min="8488" max="8488" width="8.85546875" style="525" customWidth="1"/>
    <col min="8489" max="8489" width="9.85546875" style="525" customWidth="1"/>
    <col min="8490" max="8494" width="9.42578125" style="525" customWidth="1"/>
    <col min="8495" max="8704" width="8.7109375" style="525"/>
    <col min="8705" max="8705" width="6.85546875" style="525" customWidth="1"/>
    <col min="8706" max="8706" width="39" style="525" bestFit="1" customWidth="1"/>
    <col min="8707" max="8707" width="7.7109375" style="525" customWidth="1"/>
    <col min="8708" max="8708" width="7.28515625" style="525" customWidth="1"/>
    <col min="8709" max="8709" width="12" style="525" customWidth="1"/>
    <col min="8710" max="8710" width="13.7109375" style="525" customWidth="1"/>
    <col min="8711" max="8711" width="12.42578125" style="525" bestFit="1" customWidth="1"/>
    <col min="8712" max="8712" width="13.5703125" style="525" customWidth="1"/>
    <col min="8713" max="8713" width="16.28515625" style="525" bestFit="1" customWidth="1"/>
    <col min="8714" max="8714" width="14" style="525" customWidth="1"/>
    <col min="8715" max="8715" width="8.42578125" style="525" customWidth="1"/>
    <col min="8716" max="8716" width="11.85546875" style="525" customWidth="1"/>
    <col min="8717" max="8722" width="10" style="525" customWidth="1"/>
    <col min="8723" max="8723" width="8.7109375" style="525"/>
    <col min="8724" max="8724" width="28" style="525" customWidth="1"/>
    <col min="8725" max="8726" width="8.7109375" style="525"/>
    <col min="8727" max="8728" width="8" style="525" customWidth="1"/>
    <col min="8729" max="8729" width="8.5703125" style="525" customWidth="1"/>
    <col min="8730" max="8731" width="8" style="525" customWidth="1"/>
    <col min="8732" max="8732" width="5.7109375" style="525" customWidth="1"/>
    <col min="8733" max="8733" width="0" style="525" hidden="1" customWidth="1"/>
    <col min="8734" max="8734" width="5.5703125" style="525" customWidth="1"/>
    <col min="8735" max="8735" width="7" style="525" customWidth="1"/>
    <col min="8736" max="8741" width="10" style="525" customWidth="1"/>
    <col min="8742" max="8742" width="8.85546875" style="525" customWidth="1"/>
    <col min="8743" max="8743" width="11" style="525" customWidth="1"/>
    <col min="8744" max="8744" width="8.85546875" style="525" customWidth="1"/>
    <col min="8745" max="8745" width="9.85546875" style="525" customWidth="1"/>
    <col min="8746" max="8750" width="9.42578125" style="525" customWidth="1"/>
    <col min="8751" max="8960" width="8.7109375" style="525"/>
    <col min="8961" max="8961" width="6.85546875" style="525" customWidth="1"/>
    <col min="8962" max="8962" width="39" style="525" bestFit="1" customWidth="1"/>
    <col min="8963" max="8963" width="7.7109375" style="525" customWidth="1"/>
    <col min="8964" max="8964" width="7.28515625" style="525" customWidth="1"/>
    <col min="8965" max="8965" width="12" style="525" customWidth="1"/>
    <col min="8966" max="8966" width="13.7109375" style="525" customWidth="1"/>
    <col min="8967" max="8967" width="12.42578125" style="525" bestFit="1" customWidth="1"/>
    <col min="8968" max="8968" width="13.5703125" style="525" customWidth="1"/>
    <col min="8969" max="8969" width="16.28515625" style="525" bestFit="1" customWidth="1"/>
    <col min="8970" max="8970" width="14" style="525" customWidth="1"/>
    <col min="8971" max="8971" width="8.42578125" style="525" customWidth="1"/>
    <col min="8972" max="8972" width="11.85546875" style="525" customWidth="1"/>
    <col min="8973" max="8978" width="10" style="525" customWidth="1"/>
    <col min="8979" max="8979" width="8.7109375" style="525"/>
    <col min="8980" max="8980" width="28" style="525" customWidth="1"/>
    <col min="8981" max="8982" width="8.7109375" style="525"/>
    <col min="8983" max="8984" width="8" style="525" customWidth="1"/>
    <col min="8985" max="8985" width="8.5703125" style="525" customWidth="1"/>
    <col min="8986" max="8987" width="8" style="525" customWidth="1"/>
    <col min="8988" max="8988" width="5.7109375" style="525" customWidth="1"/>
    <col min="8989" max="8989" width="0" style="525" hidden="1" customWidth="1"/>
    <col min="8990" max="8990" width="5.5703125" style="525" customWidth="1"/>
    <col min="8991" max="8991" width="7" style="525" customWidth="1"/>
    <col min="8992" max="8997" width="10" style="525" customWidth="1"/>
    <col min="8998" max="8998" width="8.85546875" style="525" customWidth="1"/>
    <col min="8999" max="8999" width="11" style="525" customWidth="1"/>
    <col min="9000" max="9000" width="8.85546875" style="525" customWidth="1"/>
    <col min="9001" max="9001" width="9.85546875" style="525" customWidth="1"/>
    <col min="9002" max="9006" width="9.42578125" style="525" customWidth="1"/>
    <col min="9007" max="9216" width="8.7109375" style="525"/>
    <col min="9217" max="9217" width="6.85546875" style="525" customWidth="1"/>
    <col min="9218" max="9218" width="39" style="525" bestFit="1" customWidth="1"/>
    <col min="9219" max="9219" width="7.7109375" style="525" customWidth="1"/>
    <col min="9220" max="9220" width="7.28515625" style="525" customWidth="1"/>
    <col min="9221" max="9221" width="12" style="525" customWidth="1"/>
    <col min="9222" max="9222" width="13.7109375" style="525" customWidth="1"/>
    <col min="9223" max="9223" width="12.42578125" style="525" bestFit="1" customWidth="1"/>
    <col min="9224" max="9224" width="13.5703125" style="525" customWidth="1"/>
    <col min="9225" max="9225" width="16.28515625" style="525" bestFit="1" customWidth="1"/>
    <col min="9226" max="9226" width="14" style="525" customWidth="1"/>
    <col min="9227" max="9227" width="8.42578125" style="525" customWidth="1"/>
    <col min="9228" max="9228" width="11.85546875" style="525" customWidth="1"/>
    <col min="9229" max="9234" width="10" style="525" customWidth="1"/>
    <col min="9235" max="9235" width="8.7109375" style="525"/>
    <col min="9236" max="9236" width="28" style="525" customWidth="1"/>
    <col min="9237" max="9238" width="8.7109375" style="525"/>
    <col min="9239" max="9240" width="8" style="525" customWidth="1"/>
    <col min="9241" max="9241" width="8.5703125" style="525" customWidth="1"/>
    <col min="9242" max="9243" width="8" style="525" customWidth="1"/>
    <col min="9244" max="9244" width="5.7109375" style="525" customWidth="1"/>
    <col min="9245" max="9245" width="0" style="525" hidden="1" customWidth="1"/>
    <col min="9246" max="9246" width="5.5703125" style="525" customWidth="1"/>
    <col min="9247" max="9247" width="7" style="525" customWidth="1"/>
    <col min="9248" max="9253" width="10" style="525" customWidth="1"/>
    <col min="9254" max="9254" width="8.85546875" style="525" customWidth="1"/>
    <col min="9255" max="9255" width="11" style="525" customWidth="1"/>
    <col min="9256" max="9256" width="8.85546875" style="525" customWidth="1"/>
    <col min="9257" max="9257" width="9.85546875" style="525" customWidth="1"/>
    <col min="9258" max="9262" width="9.42578125" style="525" customWidth="1"/>
    <col min="9263" max="9472" width="8.7109375" style="525"/>
    <col min="9473" max="9473" width="6.85546875" style="525" customWidth="1"/>
    <col min="9474" max="9474" width="39" style="525" bestFit="1" customWidth="1"/>
    <col min="9475" max="9475" width="7.7109375" style="525" customWidth="1"/>
    <col min="9476" max="9476" width="7.28515625" style="525" customWidth="1"/>
    <col min="9477" max="9477" width="12" style="525" customWidth="1"/>
    <col min="9478" max="9478" width="13.7109375" style="525" customWidth="1"/>
    <col min="9479" max="9479" width="12.42578125" style="525" bestFit="1" customWidth="1"/>
    <col min="9480" max="9480" width="13.5703125" style="525" customWidth="1"/>
    <col min="9481" max="9481" width="16.28515625" style="525" bestFit="1" customWidth="1"/>
    <col min="9482" max="9482" width="14" style="525" customWidth="1"/>
    <col min="9483" max="9483" width="8.42578125" style="525" customWidth="1"/>
    <col min="9484" max="9484" width="11.85546875" style="525" customWidth="1"/>
    <col min="9485" max="9490" width="10" style="525" customWidth="1"/>
    <col min="9491" max="9491" width="8.7109375" style="525"/>
    <col min="9492" max="9492" width="28" style="525" customWidth="1"/>
    <col min="9493" max="9494" width="8.7109375" style="525"/>
    <col min="9495" max="9496" width="8" style="525" customWidth="1"/>
    <col min="9497" max="9497" width="8.5703125" style="525" customWidth="1"/>
    <col min="9498" max="9499" width="8" style="525" customWidth="1"/>
    <col min="9500" max="9500" width="5.7109375" style="525" customWidth="1"/>
    <col min="9501" max="9501" width="0" style="525" hidden="1" customWidth="1"/>
    <col min="9502" max="9502" width="5.5703125" style="525" customWidth="1"/>
    <col min="9503" max="9503" width="7" style="525" customWidth="1"/>
    <col min="9504" max="9509" width="10" style="525" customWidth="1"/>
    <col min="9510" max="9510" width="8.85546875" style="525" customWidth="1"/>
    <col min="9511" max="9511" width="11" style="525" customWidth="1"/>
    <col min="9512" max="9512" width="8.85546875" style="525" customWidth="1"/>
    <col min="9513" max="9513" width="9.85546875" style="525" customWidth="1"/>
    <col min="9514" max="9518" width="9.42578125" style="525" customWidth="1"/>
    <col min="9519" max="9728" width="8.7109375" style="525"/>
    <col min="9729" max="9729" width="6.85546875" style="525" customWidth="1"/>
    <col min="9730" max="9730" width="39" style="525" bestFit="1" customWidth="1"/>
    <col min="9731" max="9731" width="7.7109375" style="525" customWidth="1"/>
    <col min="9732" max="9732" width="7.28515625" style="525" customWidth="1"/>
    <col min="9733" max="9733" width="12" style="525" customWidth="1"/>
    <col min="9734" max="9734" width="13.7109375" style="525" customWidth="1"/>
    <col min="9735" max="9735" width="12.42578125" style="525" bestFit="1" customWidth="1"/>
    <col min="9736" max="9736" width="13.5703125" style="525" customWidth="1"/>
    <col min="9737" max="9737" width="16.28515625" style="525" bestFit="1" customWidth="1"/>
    <col min="9738" max="9738" width="14" style="525" customWidth="1"/>
    <col min="9739" max="9739" width="8.42578125" style="525" customWidth="1"/>
    <col min="9740" max="9740" width="11.85546875" style="525" customWidth="1"/>
    <col min="9741" max="9746" width="10" style="525" customWidth="1"/>
    <col min="9747" max="9747" width="8.7109375" style="525"/>
    <col min="9748" max="9748" width="28" style="525" customWidth="1"/>
    <col min="9749" max="9750" width="8.7109375" style="525"/>
    <col min="9751" max="9752" width="8" style="525" customWidth="1"/>
    <col min="9753" max="9753" width="8.5703125" style="525" customWidth="1"/>
    <col min="9754" max="9755" width="8" style="525" customWidth="1"/>
    <col min="9756" max="9756" width="5.7109375" style="525" customWidth="1"/>
    <col min="9757" max="9757" width="0" style="525" hidden="1" customWidth="1"/>
    <col min="9758" max="9758" width="5.5703125" style="525" customWidth="1"/>
    <col min="9759" max="9759" width="7" style="525" customWidth="1"/>
    <col min="9760" max="9765" width="10" style="525" customWidth="1"/>
    <col min="9766" max="9766" width="8.85546875" style="525" customWidth="1"/>
    <col min="9767" max="9767" width="11" style="525" customWidth="1"/>
    <col min="9768" max="9768" width="8.85546875" style="525" customWidth="1"/>
    <col min="9769" max="9769" width="9.85546875" style="525" customWidth="1"/>
    <col min="9770" max="9774" width="9.42578125" style="525" customWidth="1"/>
    <col min="9775" max="9984" width="8.7109375" style="525"/>
    <col min="9985" max="9985" width="6.85546875" style="525" customWidth="1"/>
    <col min="9986" max="9986" width="39" style="525" bestFit="1" customWidth="1"/>
    <col min="9987" max="9987" width="7.7109375" style="525" customWidth="1"/>
    <col min="9988" max="9988" width="7.28515625" style="525" customWidth="1"/>
    <col min="9989" max="9989" width="12" style="525" customWidth="1"/>
    <col min="9990" max="9990" width="13.7109375" style="525" customWidth="1"/>
    <col min="9991" max="9991" width="12.42578125" style="525" bestFit="1" customWidth="1"/>
    <col min="9992" max="9992" width="13.5703125" style="525" customWidth="1"/>
    <col min="9993" max="9993" width="16.28515625" style="525" bestFit="1" customWidth="1"/>
    <col min="9994" max="9994" width="14" style="525" customWidth="1"/>
    <col min="9995" max="9995" width="8.42578125" style="525" customWidth="1"/>
    <col min="9996" max="9996" width="11.85546875" style="525" customWidth="1"/>
    <col min="9997" max="10002" width="10" style="525" customWidth="1"/>
    <col min="10003" max="10003" width="8.7109375" style="525"/>
    <col min="10004" max="10004" width="28" style="525" customWidth="1"/>
    <col min="10005" max="10006" width="8.7109375" style="525"/>
    <col min="10007" max="10008" width="8" style="525" customWidth="1"/>
    <col min="10009" max="10009" width="8.5703125" style="525" customWidth="1"/>
    <col min="10010" max="10011" width="8" style="525" customWidth="1"/>
    <col min="10012" max="10012" width="5.7109375" style="525" customWidth="1"/>
    <col min="10013" max="10013" width="0" style="525" hidden="1" customWidth="1"/>
    <col min="10014" max="10014" width="5.5703125" style="525" customWidth="1"/>
    <col min="10015" max="10015" width="7" style="525" customWidth="1"/>
    <col min="10016" max="10021" width="10" style="525" customWidth="1"/>
    <col min="10022" max="10022" width="8.85546875" style="525" customWidth="1"/>
    <col min="10023" max="10023" width="11" style="525" customWidth="1"/>
    <col min="10024" max="10024" width="8.85546875" style="525" customWidth="1"/>
    <col min="10025" max="10025" width="9.85546875" style="525" customWidth="1"/>
    <col min="10026" max="10030" width="9.42578125" style="525" customWidth="1"/>
    <col min="10031" max="10240" width="8.7109375" style="525"/>
    <col min="10241" max="10241" width="6.85546875" style="525" customWidth="1"/>
    <col min="10242" max="10242" width="39" style="525" bestFit="1" customWidth="1"/>
    <col min="10243" max="10243" width="7.7109375" style="525" customWidth="1"/>
    <col min="10244" max="10244" width="7.28515625" style="525" customWidth="1"/>
    <col min="10245" max="10245" width="12" style="525" customWidth="1"/>
    <col min="10246" max="10246" width="13.7109375" style="525" customWidth="1"/>
    <col min="10247" max="10247" width="12.42578125" style="525" bestFit="1" customWidth="1"/>
    <col min="10248" max="10248" width="13.5703125" style="525" customWidth="1"/>
    <col min="10249" max="10249" width="16.28515625" style="525" bestFit="1" customWidth="1"/>
    <col min="10250" max="10250" width="14" style="525" customWidth="1"/>
    <col min="10251" max="10251" width="8.42578125" style="525" customWidth="1"/>
    <col min="10252" max="10252" width="11.85546875" style="525" customWidth="1"/>
    <col min="10253" max="10258" width="10" style="525" customWidth="1"/>
    <col min="10259" max="10259" width="8.7109375" style="525"/>
    <col min="10260" max="10260" width="28" style="525" customWidth="1"/>
    <col min="10261" max="10262" width="8.7109375" style="525"/>
    <col min="10263" max="10264" width="8" style="525" customWidth="1"/>
    <col min="10265" max="10265" width="8.5703125" style="525" customWidth="1"/>
    <col min="10266" max="10267" width="8" style="525" customWidth="1"/>
    <col min="10268" max="10268" width="5.7109375" style="525" customWidth="1"/>
    <col min="10269" max="10269" width="0" style="525" hidden="1" customWidth="1"/>
    <col min="10270" max="10270" width="5.5703125" style="525" customWidth="1"/>
    <col min="10271" max="10271" width="7" style="525" customWidth="1"/>
    <col min="10272" max="10277" width="10" style="525" customWidth="1"/>
    <col min="10278" max="10278" width="8.85546875" style="525" customWidth="1"/>
    <col min="10279" max="10279" width="11" style="525" customWidth="1"/>
    <col min="10280" max="10280" width="8.85546875" style="525" customWidth="1"/>
    <col min="10281" max="10281" width="9.85546875" style="525" customWidth="1"/>
    <col min="10282" max="10286" width="9.42578125" style="525" customWidth="1"/>
    <col min="10287" max="10496" width="8.7109375" style="525"/>
    <col min="10497" max="10497" width="6.85546875" style="525" customWidth="1"/>
    <col min="10498" max="10498" width="39" style="525" bestFit="1" customWidth="1"/>
    <col min="10499" max="10499" width="7.7109375" style="525" customWidth="1"/>
    <col min="10500" max="10500" width="7.28515625" style="525" customWidth="1"/>
    <col min="10501" max="10501" width="12" style="525" customWidth="1"/>
    <col min="10502" max="10502" width="13.7109375" style="525" customWidth="1"/>
    <col min="10503" max="10503" width="12.42578125" style="525" bestFit="1" customWidth="1"/>
    <col min="10504" max="10504" width="13.5703125" style="525" customWidth="1"/>
    <col min="10505" max="10505" width="16.28515625" style="525" bestFit="1" customWidth="1"/>
    <col min="10506" max="10506" width="14" style="525" customWidth="1"/>
    <col min="10507" max="10507" width="8.42578125" style="525" customWidth="1"/>
    <col min="10508" max="10508" width="11.85546875" style="525" customWidth="1"/>
    <col min="10509" max="10514" width="10" style="525" customWidth="1"/>
    <col min="10515" max="10515" width="8.7109375" style="525"/>
    <col min="10516" max="10516" width="28" style="525" customWidth="1"/>
    <col min="10517" max="10518" width="8.7109375" style="525"/>
    <col min="10519" max="10520" width="8" style="525" customWidth="1"/>
    <col min="10521" max="10521" width="8.5703125" style="525" customWidth="1"/>
    <col min="10522" max="10523" width="8" style="525" customWidth="1"/>
    <col min="10524" max="10524" width="5.7109375" style="525" customWidth="1"/>
    <col min="10525" max="10525" width="0" style="525" hidden="1" customWidth="1"/>
    <col min="10526" max="10526" width="5.5703125" style="525" customWidth="1"/>
    <col min="10527" max="10527" width="7" style="525" customWidth="1"/>
    <col min="10528" max="10533" width="10" style="525" customWidth="1"/>
    <col min="10534" max="10534" width="8.85546875" style="525" customWidth="1"/>
    <col min="10535" max="10535" width="11" style="525" customWidth="1"/>
    <col min="10536" max="10536" width="8.85546875" style="525" customWidth="1"/>
    <col min="10537" max="10537" width="9.85546875" style="525" customWidth="1"/>
    <col min="10538" max="10542" width="9.42578125" style="525" customWidth="1"/>
    <col min="10543" max="10752" width="8.7109375" style="525"/>
    <col min="10753" max="10753" width="6.85546875" style="525" customWidth="1"/>
    <col min="10754" max="10754" width="39" style="525" bestFit="1" customWidth="1"/>
    <col min="10755" max="10755" width="7.7109375" style="525" customWidth="1"/>
    <col min="10756" max="10756" width="7.28515625" style="525" customWidth="1"/>
    <col min="10757" max="10757" width="12" style="525" customWidth="1"/>
    <col min="10758" max="10758" width="13.7109375" style="525" customWidth="1"/>
    <col min="10759" max="10759" width="12.42578125" style="525" bestFit="1" customWidth="1"/>
    <col min="10760" max="10760" width="13.5703125" style="525" customWidth="1"/>
    <col min="10761" max="10761" width="16.28515625" style="525" bestFit="1" customWidth="1"/>
    <col min="10762" max="10762" width="14" style="525" customWidth="1"/>
    <col min="10763" max="10763" width="8.42578125" style="525" customWidth="1"/>
    <col min="10764" max="10764" width="11.85546875" style="525" customWidth="1"/>
    <col min="10765" max="10770" width="10" style="525" customWidth="1"/>
    <col min="10771" max="10771" width="8.7109375" style="525"/>
    <col min="10772" max="10772" width="28" style="525" customWidth="1"/>
    <col min="10773" max="10774" width="8.7109375" style="525"/>
    <col min="10775" max="10776" width="8" style="525" customWidth="1"/>
    <col min="10777" max="10777" width="8.5703125" style="525" customWidth="1"/>
    <col min="10778" max="10779" width="8" style="525" customWidth="1"/>
    <col min="10780" max="10780" width="5.7109375" style="525" customWidth="1"/>
    <col min="10781" max="10781" width="0" style="525" hidden="1" customWidth="1"/>
    <col min="10782" max="10782" width="5.5703125" style="525" customWidth="1"/>
    <col min="10783" max="10783" width="7" style="525" customWidth="1"/>
    <col min="10784" max="10789" width="10" style="525" customWidth="1"/>
    <col min="10790" max="10790" width="8.85546875" style="525" customWidth="1"/>
    <col min="10791" max="10791" width="11" style="525" customWidth="1"/>
    <col min="10792" max="10792" width="8.85546875" style="525" customWidth="1"/>
    <col min="10793" max="10793" width="9.85546875" style="525" customWidth="1"/>
    <col min="10794" max="10798" width="9.42578125" style="525" customWidth="1"/>
    <col min="10799" max="11008" width="8.7109375" style="525"/>
    <col min="11009" max="11009" width="6.85546875" style="525" customWidth="1"/>
    <col min="11010" max="11010" width="39" style="525" bestFit="1" customWidth="1"/>
    <col min="11011" max="11011" width="7.7109375" style="525" customWidth="1"/>
    <col min="11012" max="11012" width="7.28515625" style="525" customWidth="1"/>
    <col min="11013" max="11013" width="12" style="525" customWidth="1"/>
    <col min="11014" max="11014" width="13.7109375" style="525" customWidth="1"/>
    <col min="11015" max="11015" width="12.42578125" style="525" bestFit="1" customWidth="1"/>
    <col min="11016" max="11016" width="13.5703125" style="525" customWidth="1"/>
    <col min="11017" max="11017" width="16.28515625" style="525" bestFit="1" customWidth="1"/>
    <col min="11018" max="11018" width="14" style="525" customWidth="1"/>
    <col min="11019" max="11019" width="8.42578125" style="525" customWidth="1"/>
    <col min="11020" max="11020" width="11.85546875" style="525" customWidth="1"/>
    <col min="11021" max="11026" width="10" style="525" customWidth="1"/>
    <col min="11027" max="11027" width="8.7109375" style="525"/>
    <col min="11028" max="11028" width="28" style="525" customWidth="1"/>
    <col min="11029" max="11030" width="8.7109375" style="525"/>
    <col min="11031" max="11032" width="8" style="525" customWidth="1"/>
    <col min="11033" max="11033" width="8.5703125" style="525" customWidth="1"/>
    <col min="11034" max="11035" width="8" style="525" customWidth="1"/>
    <col min="11036" max="11036" width="5.7109375" style="525" customWidth="1"/>
    <col min="11037" max="11037" width="0" style="525" hidden="1" customWidth="1"/>
    <col min="11038" max="11038" width="5.5703125" style="525" customWidth="1"/>
    <col min="11039" max="11039" width="7" style="525" customWidth="1"/>
    <col min="11040" max="11045" width="10" style="525" customWidth="1"/>
    <col min="11046" max="11046" width="8.85546875" style="525" customWidth="1"/>
    <col min="11047" max="11047" width="11" style="525" customWidth="1"/>
    <col min="11048" max="11048" width="8.85546875" style="525" customWidth="1"/>
    <col min="11049" max="11049" width="9.85546875" style="525" customWidth="1"/>
    <col min="11050" max="11054" width="9.42578125" style="525" customWidth="1"/>
    <col min="11055" max="11264" width="8.7109375" style="525"/>
    <col min="11265" max="11265" width="6.85546875" style="525" customWidth="1"/>
    <col min="11266" max="11266" width="39" style="525" bestFit="1" customWidth="1"/>
    <col min="11267" max="11267" width="7.7109375" style="525" customWidth="1"/>
    <col min="11268" max="11268" width="7.28515625" style="525" customWidth="1"/>
    <col min="11269" max="11269" width="12" style="525" customWidth="1"/>
    <col min="11270" max="11270" width="13.7109375" style="525" customWidth="1"/>
    <col min="11271" max="11271" width="12.42578125" style="525" bestFit="1" customWidth="1"/>
    <col min="11272" max="11272" width="13.5703125" style="525" customWidth="1"/>
    <col min="11273" max="11273" width="16.28515625" style="525" bestFit="1" customWidth="1"/>
    <col min="11274" max="11274" width="14" style="525" customWidth="1"/>
    <col min="11275" max="11275" width="8.42578125" style="525" customWidth="1"/>
    <col min="11276" max="11276" width="11.85546875" style="525" customWidth="1"/>
    <col min="11277" max="11282" width="10" style="525" customWidth="1"/>
    <col min="11283" max="11283" width="8.7109375" style="525"/>
    <col min="11284" max="11284" width="28" style="525" customWidth="1"/>
    <col min="11285" max="11286" width="8.7109375" style="525"/>
    <col min="11287" max="11288" width="8" style="525" customWidth="1"/>
    <col min="11289" max="11289" width="8.5703125" style="525" customWidth="1"/>
    <col min="11290" max="11291" width="8" style="525" customWidth="1"/>
    <col min="11292" max="11292" width="5.7109375" style="525" customWidth="1"/>
    <col min="11293" max="11293" width="0" style="525" hidden="1" customWidth="1"/>
    <col min="11294" max="11294" width="5.5703125" style="525" customWidth="1"/>
    <col min="11295" max="11295" width="7" style="525" customWidth="1"/>
    <col min="11296" max="11301" width="10" style="525" customWidth="1"/>
    <col min="11302" max="11302" width="8.85546875" style="525" customWidth="1"/>
    <col min="11303" max="11303" width="11" style="525" customWidth="1"/>
    <col min="11304" max="11304" width="8.85546875" style="525" customWidth="1"/>
    <col min="11305" max="11305" width="9.85546875" style="525" customWidth="1"/>
    <col min="11306" max="11310" width="9.42578125" style="525" customWidth="1"/>
    <col min="11311" max="11520" width="8.7109375" style="525"/>
    <col min="11521" max="11521" width="6.85546875" style="525" customWidth="1"/>
    <col min="11522" max="11522" width="39" style="525" bestFit="1" customWidth="1"/>
    <col min="11523" max="11523" width="7.7109375" style="525" customWidth="1"/>
    <col min="11524" max="11524" width="7.28515625" style="525" customWidth="1"/>
    <col min="11525" max="11525" width="12" style="525" customWidth="1"/>
    <col min="11526" max="11526" width="13.7109375" style="525" customWidth="1"/>
    <col min="11527" max="11527" width="12.42578125" style="525" bestFit="1" customWidth="1"/>
    <col min="11528" max="11528" width="13.5703125" style="525" customWidth="1"/>
    <col min="11529" max="11529" width="16.28515625" style="525" bestFit="1" customWidth="1"/>
    <col min="11530" max="11530" width="14" style="525" customWidth="1"/>
    <col min="11531" max="11531" width="8.42578125" style="525" customWidth="1"/>
    <col min="11532" max="11532" width="11.85546875" style="525" customWidth="1"/>
    <col min="11533" max="11538" width="10" style="525" customWidth="1"/>
    <col min="11539" max="11539" width="8.7109375" style="525"/>
    <col min="11540" max="11540" width="28" style="525" customWidth="1"/>
    <col min="11541" max="11542" width="8.7109375" style="525"/>
    <col min="11543" max="11544" width="8" style="525" customWidth="1"/>
    <col min="11545" max="11545" width="8.5703125" style="525" customWidth="1"/>
    <col min="11546" max="11547" width="8" style="525" customWidth="1"/>
    <col min="11548" max="11548" width="5.7109375" style="525" customWidth="1"/>
    <col min="11549" max="11549" width="0" style="525" hidden="1" customWidth="1"/>
    <col min="11550" max="11550" width="5.5703125" style="525" customWidth="1"/>
    <col min="11551" max="11551" width="7" style="525" customWidth="1"/>
    <col min="11552" max="11557" width="10" style="525" customWidth="1"/>
    <col min="11558" max="11558" width="8.85546875" style="525" customWidth="1"/>
    <col min="11559" max="11559" width="11" style="525" customWidth="1"/>
    <col min="11560" max="11560" width="8.85546875" style="525" customWidth="1"/>
    <col min="11561" max="11561" width="9.85546875" style="525" customWidth="1"/>
    <col min="11562" max="11566" width="9.42578125" style="525" customWidth="1"/>
    <col min="11567" max="11776" width="8.7109375" style="525"/>
    <col min="11777" max="11777" width="6.85546875" style="525" customWidth="1"/>
    <col min="11778" max="11778" width="39" style="525" bestFit="1" customWidth="1"/>
    <col min="11779" max="11779" width="7.7109375" style="525" customWidth="1"/>
    <col min="11780" max="11780" width="7.28515625" style="525" customWidth="1"/>
    <col min="11781" max="11781" width="12" style="525" customWidth="1"/>
    <col min="11782" max="11782" width="13.7109375" style="525" customWidth="1"/>
    <col min="11783" max="11783" width="12.42578125" style="525" bestFit="1" customWidth="1"/>
    <col min="11784" max="11784" width="13.5703125" style="525" customWidth="1"/>
    <col min="11785" max="11785" width="16.28515625" style="525" bestFit="1" customWidth="1"/>
    <col min="11786" max="11786" width="14" style="525" customWidth="1"/>
    <col min="11787" max="11787" width="8.42578125" style="525" customWidth="1"/>
    <col min="11788" max="11788" width="11.85546875" style="525" customWidth="1"/>
    <col min="11789" max="11794" width="10" style="525" customWidth="1"/>
    <col min="11795" max="11795" width="8.7109375" style="525"/>
    <col min="11796" max="11796" width="28" style="525" customWidth="1"/>
    <col min="11797" max="11798" width="8.7109375" style="525"/>
    <col min="11799" max="11800" width="8" style="525" customWidth="1"/>
    <col min="11801" max="11801" width="8.5703125" style="525" customWidth="1"/>
    <col min="11802" max="11803" width="8" style="525" customWidth="1"/>
    <col min="11804" max="11804" width="5.7109375" style="525" customWidth="1"/>
    <col min="11805" max="11805" width="0" style="525" hidden="1" customWidth="1"/>
    <col min="11806" max="11806" width="5.5703125" style="525" customWidth="1"/>
    <col min="11807" max="11807" width="7" style="525" customWidth="1"/>
    <col min="11808" max="11813" width="10" style="525" customWidth="1"/>
    <col min="11814" max="11814" width="8.85546875" style="525" customWidth="1"/>
    <col min="11815" max="11815" width="11" style="525" customWidth="1"/>
    <col min="11816" max="11816" width="8.85546875" style="525" customWidth="1"/>
    <col min="11817" max="11817" width="9.85546875" style="525" customWidth="1"/>
    <col min="11818" max="11822" width="9.42578125" style="525" customWidth="1"/>
    <col min="11823" max="12032" width="8.7109375" style="525"/>
    <col min="12033" max="12033" width="6.85546875" style="525" customWidth="1"/>
    <col min="12034" max="12034" width="39" style="525" bestFit="1" customWidth="1"/>
    <col min="12035" max="12035" width="7.7109375" style="525" customWidth="1"/>
    <col min="12036" max="12036" width="7.28515625" style="525" customWidth="1"/>
    <col min="12037" max="12037" width="12" style="525" customWidth="1"/>
    <col min="12038" max="12038" width="13.7109375" style="525" customWidth="1"/>
    <col min="12039" max="12039" width="12.42578125" style="525" bestFit="1" customWidth="1"/>
    <col min="12040" max="12040" width="13.5703125" style="525" customWidth="1"/>
    <col min="12041" max="12041" width="16.28515625" style="525" bestFit="1" customWidth="1"/>
    <col min="12042" max="12042" width="14" style="525" customWidth="1"/>
    <col min="12043" max="12043" width="8.42578125" style="525" customWidth="1"/>
    <col min="12044" max="12044" width="11.85546875" style="525" customWidth="1"/>
    <col min="12045" max="12050" width="10" style="525" customWidth="1"/>
    <col min="12051" max="12051" width="8.7109375" style="525"/>
    <col min="12052" max="12052" width="28" style="525" customWidth="1"/>
    <col min="12053" max="12054" width="8.7109375" style="525"/>
    <col min="12055" max="12056" width="8" style="525" customWidth="1"/>
    <col min="12057" max="12057" width="8.5703125" style="525" customWidth="1"/>
    <col min="12058" max="12059" width="8" style="525" customWidth="1"/>
    <col min="12060" max="12060" width="5.7109375" style="525" customWidth="1"/>
    <col min="12061" max="12061" width="0" style="525" hidden="1" customWidth="1"/>
    <col min="12062" max="12062" width="5.5703125" style="525" customWidth="1"/>
    <col min="12063" max="12063" width="7" style="525" customWidth="1"/>
    <col min="12064" max="12069" width="10" style="525" customWidth="1"/>
    <col min="12070" max="12070" width="8.85546875" style="525" customWidth="1"/>
    <col min="12071" max="12071" width="11" style="525" customWidth="1"/>
    <col min="12072" max="12072" width="8.85546875" style="525" customWidth="1"/>
    <col min="12073" max="12073" width="9.85546875" style="525" customWidth="1"/>
    <col min="12074" max="12078" width="9.42578125" style="525" customWidth="1"/>
    <col min="12079" max="12288" width="8.7109375" style="525"/>
    <col min="12289" max="12289" width="6.85546875" style="525" customWidth="1"/>
    <col min="12290" max="12290" width="39" style="525" bestFit="1" customWidth="1"/>
    <col min="12291" max="12291" width="7.7109375" style="525" customWidth="1"/>
    <col min="12292" max="12292" width="7.28515625" style="525" customWidth="1"/>
    <col min="12293" max="12293" width="12" style="525" customWidth="1"/>
    <col min="12294" max="12294" width="13.7109375" style="525" customWidth="1"/>
    <col min="12295" max="12295" width="12.42578125" style="525" bestFit="1" customWidth="1"/>
    <col min="12296" max="12296" width="13.5703125" style="525" customWidth="1"/>
    <col min="12297" max="12297" width="16.28515625" style="525" bestFit="1" customWidth="1"/>
    <col min="12298" max="12298" width="14" style="525" customWidth="1"/>
    <col min="12299" max="12299" width="8.42578125" style="525" customWidth="1"/>
    <col min="12300" max="12300" width="11.85546875" style="525" customWidth="1"/>
    <col min="12301" max="12306" width="10" style="525" customWidth="1"/>
    <col min="12307" max="12307" width="8.7109375" style="525"/>
    <col min="12308" max="12308" width="28" style="525" customWidth="1"/>
    <col min="12309" max="12310" width="8.7109375" style="525"/>
    <col min="12311" max="12312" width="8" style="525" customWidth="1"/>
    <col min="12313" max="12313" width="8.5703125" style="525" customWidth="1"/>
    <col min="12314" max="12315" width="8" style="525" customWidth="1"/>
    <col min="12316" max="12316" width="5.7109375" style="525" customWidth="1"/>
    <col min="12317" max="12317" width="0" style="525" hidden="1" customWidth="1"/>
    <col min="12318" max="12318" width="5.5703125" style="525" customWidth="1"/>
    <col min="12319" max="12319" width="7" style="525" customWidth="1"/>
    <col min="12320" max="12325" width="10" style="525" customWidth="1"/>
    <col min="12326" max="12326" width="8.85546875" style="525" customWidth="1"/>
    <col min="12327" max="12327" width="11" style="525" customWidth="1"/>
    <col min="12328" max="12328" width="8.85546875" style="525" customWidth="1"/>
    <col min="12329" max="12329" width="9.85546875" style="525" customWidth="1"/>
    <col min="12330" max="12334" width="9.42578125" style="525" customWidth="1"/>
    <col min="12335" max="12544" width="8.7109375" style="525"/>
    <col min="12545" max="12545" width="6.85546875" style="525" customWidth="1"/>
    <col min="12546" max="12546" width="39" style="525" bestFit="1" customWidth="1"/>
    <col min="12547" max="12547" width="7.7109375" style="525" customWidth="1"/>
    <col min="12548" max="12548" width="7.28515625" style="525" customWidth="1"/>
    <col min="12549" max="12549" width="12" style="525" customWidth="1"/>
    <col min="12550" max="12550" width="13.7109375" style="525" customWidth="1"/>
    <col min="12551" max="12551" width="12.42578125" style="525" bestFit="1" customWidth="1"/>
    <col min="12552" max="12552" width="13.5703125" style="525" customWidth="1"/>
    <col min="12553" max="12553" width="16.28515625" style="525" bestFit="1" customWidth="1"/>
    <col min="12554" max="12554" width="14" style="525" customWidth="1"/>
    <col min="12555" max="12555" width="8.42578125" style="525" customWidth="1"/>
    <col min="12556" max="12556" width="11.85546875" style="525" customWidth="1"/>
    <col min="12557" max="12562" width="10" style="525" customWidth="1"/>
    <col min="12563" max="12563" width="8.7109375" style="525"/>
    <col min="12564" max="12564" width="28" style="525" customWidth="1"/>
    <col min="12565" max="12566" width="8.7109375" style="525"/>
    <col min="12567" max="12568" width="8" style="525" customWidth="1"/>
    <col min="12569" max="12569" width="8.5703125" style="525" customWidth="1"/>
    <col min="12570" max="12571" width="8" style="525" customWidth="1"/>
    <col min="12572" max="12572" width="5.7109375" style="525" customWidth="1"/>
    <col min="12573" max="12573" width="0" style="525" hidden="1" customWidth="1"/>
    <col min="12574" max="12574" width="5.5703125" style="525" customWidth="1"/>
    <col min="12575" max="12575" width="7" style="525" customWidth="1"/>
    <col min="12576" max="12581" width="10" style="525" customWidth="1"/>
    <col min="12582" max="12582" width="8.85546875" style="525" customWidth="1"/>
    <col min="12583" max="12583" width="11" style="525" customWidth="1"/>
    <col min="12584" max="12584" width="8.85546875" style="525" customWidth="1"/>
    <col min="12585" max="12585" width="9.85546875" style="525" customWidth="1"/>
    <col min="12586" max="12590" width="9.42578125" style="525" customWidth="1"/>
    <col min="12591" max="12800" width="8.7109375" style="525"/>
    <col min="12801" max="12801" width="6.85546875" style="525" customWidth="1"/>
    <col min="12802" max="12802" width="39" style="525" bestFit="1" customWidth="1"/>
    <col min="12803" max="12803" width="7.7109375" style="525" customWidth="1"/>
    <col min="12804" max="12804" width="7.28515625" style="525" customWidth="1"/>
    <col min="12805" max="12805" width="12" style="525" customWidth="1"/>
    <col min="12806" max="12806" width="13.7109375" style="525" customWidth="1"/>
    <col min="12807" max="12807" width="12.42578125" style="525" bestFit="1" customWidth="1"/>
    <col min="12808" max="12808" width="13.5703125" style="525" customWidth="1"/>
    <col min="12809" max="12809" width="16.28515625" style="525" bestFit="1" customWidth="1"/>
    <col min="12810" max="12810" width="14" style="525" customWidth="1"/>
    <col min="12811" max="12811" width="8.42578125" style="525" customWidth="1"/>
    <col min="12812" max="12812" width="11.85546875" style="525" customWidth="1"/>
    <col min="12813" max="12818" width="10" style="525" customWidth="1"/>
    <col min="12819" max="12819" width="8.7109375" style="525"/>
    <col min="12820" max="12820" width="28" style="525" customWidth="1"/>
    <col min="12821" max="12822" width="8.7109375" style="525"/>
    <col min="12823" max="12824" width="8" style="525" customWidth="1"/>
    <col min="12825" max="12825" width="8.5703125" style="525" customWidth="1"/>
    <col min="12826" max="12827" width="8" style="525" customWidth="1"/>
    <col min="12828" max="12828" width="5.7109375" style="525" customWidth="1"/>
    <col min="12829" max="12829" width="0" style="525" hidden="1" customWidth="1"/>
    <col min="12830" max="12830" width="5.5703125" style="525" customWidth="1"/>
    <col min="12831" max="12831" width="7" style="525" customWidth="1"/>
    <col min="12832" max="12837" width="10" style="525" customWidth="1"/>
    <col min="12838" max="12838" width="8.85546875" style="525" customWidth="1"/>
    <col min="12839" max="12839" width="11" style="525" customWidth="1"/>
    <col min="12840" max="12840" width="8.85546875" style="525" customWidth="1"/>
    <col min="12841" max="12841" width="9.85546875" style="525" customWidth="1"/>
    <col min="12842" max="12846" width="9.42578125" style="525" customWidth="1"/>
    <col min="12847" max="13056" width="8.7109375" style="525"/>
    <col min="13057" max="13057" width="6.85546875" style="525" customWidth="1"/>
    <col min="13058" max="13058" width="39" style="525" bestFit="1" customWidth="1"/>
    <col min="13059" max="13059" width="7.7109375" style="525" customWidth="1"/>
    <col min="13060" max="13060" width="7.28515625" style="525" customWidth="1"/>
    <col min="13061" max="13061" width="12" style="525" customWidth="1"/>
    <col min="13062" max="13062" width="13.7109375" style="525" customWidth="1"/>
    <col min="13063" max="13063" width="12.42578125" style="525" bestFit="1" customWidth="1"/>
    <col min="13064" max="13064" width="13.5703125" style="525" customWidth="1"/>
    <col min="13065" max="13065" width="16.28515625" style="525" bestFit="1" customWidth="1"/>
    <col min="13066" max="13066" width="14" style="525" customWidth="1"/>
    <col min="13067" max="13067" width="8.42578125" style="525" customWidth="1"/>
    <col min="13068" max="13068" width="11.85546875" style="525" customWidth="1"/>
    <col min="13069" max="13074" width="10" style="525" customWidth="1"/>
    <col min="13075" max="13075" width="8.7109375" style="525"/>
    <col min="13076" max="13076" width="28" style="525" customWidth="1"/>
    <col min="13077" max="13078" width="8.7109375" style="525"/>
    <col min="13079" max="13080" width="8" style="525" customWidth="1"/>
    <col min="13081" max="13081" width="8.5703125" style="525" customWidth="1"/>
    <col min="13082" max="13083" width="8" style="525" customWidth="1"/>
    <col min="13084" max="13084" width="5.7109375" style="525" customWidth="1"/>
    <col min="13085" max="13085" width="0" style="525" hidden="1" customWidth="1"/>
    <col min="13086" max="13086" width="5.5703125" style="525" customWidth="1"/>
    <col min="13087" max="13087" width="7" style="525" customWidth="1"/>
    <col min="13088" max="13093" width="10" style="525" customWidth="1"/>
    <col min="13094" max="13094" width="8.85546875" style="525" customWidth="1"/>
    <col min="13095" max="13095" width="11" style="525" customWidth="1"/>
    <col min="13096" max="13096" width="8.85546875" style="525" customWidth="1"/>
    <col min="13097" max="13097" width="9.85546875" style="525" customWidth="1"/>
    <col min="13098" max="13102" width="9.42578125" style="525" customWidth="1"/>
    <col min="13103" max="13312" width="8.7109375" style="525"/>
    <col min="13313" max="13313" width="6.85546875" style="525" customWidth="1"/>
    <col min="13314" max="13314" width="39" style="525" bestFit="1" customWidth="1"/>
    <col min="13315" max="13315" width="7.7109375" style="525" customWidth="1"/>
    <col min="13316" max="13316" width="7.28515625" style="525" customWidth="1"/>
    <col min="13317" max="13317" width="12" style="525" customWidth="1"/>
    <col min="13318" max="13318" width="13.7109375" style="525" customWidth="1"/>
    <col min="13319" max="13319" width="12.42578125" style="525" bestFit="1" customWidth="1"/>
    <col min="13320" max="13320" width="13.5703125" style="525" customWidth="1"/>
    <col min="13321" max="13321" width="16.28515625" style="525" bestFit="1" customWidth="1"/>
    <col min="13322" max="13322" width="14" style="525" customWidth="1"/>
    <col min="13323" max="13323" width="8.42578125" style="525" customWidth="1"/>
    <col min="13324" max="13324" width="11.85546875" style="525" customWidth="1"/>
    <col min="13325" max="13330" width="10" style="525" customWidth="1"/>
    <col min="13331" max="13331" width="8.7109375" style="525"/>
    <col min="13332" max="13332" width="28" style="525" customWidth="1"/>
    <col min="13333" max="13334" width="8.7109375" style="525"/>
    <col min="13335" max="13336" width="8" style="525" customWidth="1"/>
    <col min="13337" max="13337" width="8.5703125" style="525" customWidth="1"/>
    <col min="13338" max="13339" width="8" style="525" customWidth="1"/>
    <col min="13340" max="13340" width="5.7109375" style="525" customWidth="1"/>
    <col min="13341" max="13341" width="0" style="525" hidden="1" customWidth="1"/>
    <col min="13342" max="13342" width="5.5703125" style="525" customWidth="1"/>
    <col min="13343" max="13343" width="7" style="525" customWidth="1"/>
    <col min="13344" max="13349" width="10" style="525" customWidth="1"/>
    <col min="13350" max="13350" width="8.85546875" style="525" customWidth="1"/>
    <col min="13351" max="13351" width="11" style="525" customWidth="1"/>
    <col min="13352" max="13352" width="8.85546875" style="525" customWidth="1"/>
    <col min="13353" max="13353" width="9.85546875" style="525" customWidth="1"/>
    <col min="13354" max="13358" width="9.42578125" style="525" customWidth="1"/>
    <col min="13359" max="13568" width="8.7109375" style="525"/>
    <col min="13569" max="13569" width="6.85546875" style="525" customWidth="1"/>
    <col min="13570" max="13570" width="39" style="525" bestFit="1" customWidth="1"/>
    <col min="13571" max="13571" width="7.7109375" style="525" customWidth="1"/>
    <col min="13572" max="13572" width="7.28515625" style="525" customWidth="1"/>
    <col min="13573" max="13573" width="12" style="525" customWidth="1"/>
    <col min="13574" max="13574" width="13.7109375" style="525" customWidth="1"/>
    <col min="13575" max="13575" width="12.42578125" style="525" bestFit="1" customWidth="1"/>
    <col min="13576" max="13576" width="13.5703125" style="525" customWidth="1"/>
    <col min="13577" max="13577" width="16.28515625" style="525" bestFit="1" customWidth="1"/>
    <col min="13578" max="13578" width="14" style="525" customWidth="1"/>
    <col min="13579" max="13579" width="8.42578125" style="525" customWidth="1"/>
    <col min="13580" max="13580" width="11.85546875" style="525" customWidth="1"/>
    <col min="13581" max="13586" width="10" style="525" customWidth="1"/>
    <col min="13587" max="13587" width="8.7109375" style="525"/>
    <col min="13588" max="13588" width="28" style="525" customWidth="1"/>
    <col min="13589" max="13590" width="8.7109375" style="525"/>
    <col min="13591" max="13592" width="8" style="525" customWidth="1"/>
    <col min="13593" max="13593" width="8.5703125" style="525" customWidth="1"/>
    <col min="13594" max="13595" width="8" style="525" customWidth="1"/>
    <col min="13596" max="13596" width="5.7109375" style="525" customWidth="1"/>
    <col min="13597" max="13597" width="0" style="525" hidden="1" customWidth="1"/>
    <col min="13598" max="13598" width="5.5703125" style="525" customWidth="1"/>
    <col min="13599" max="13599" width="7" style="525" customWidth="1"/>
    <col min="13600" max="13605" width="10" style="525" customWidth="1"/>
    <col min="13606" max="13606" width="8.85546875" style="525" customWidth="1"/>
    <col min="13607" max="13607" width="11" style="525" customWidth="1"/>
    <col min="13608" max="13608" width="8.85546875" style="525" customWidth="1"/>
    <col min="13609" max="13609" width="9.85546875" style="525" customWidth="1"/>
    <col min="13610" max="13614" width="9.42578125" style="525" customWidth="1"/>
    <col min="13615" max="13824" width="8.7109375" style="525"/>
    <col min="13825" max="13825" width="6.85546875" style="525" customWidth="1"/>
    <col min="13826" max="13826" width="39" style="525" bestFit="1" customWidth="1"/>
    <col min="13827" max="13827" width="7.7109375" style="525" customWidth="1"/>
    <col min="13828" max="13828" width="7.28515625" style="525" customWidth="1"/>
    <col min="13829" max="13829" width="12" style="525" customWidth="1"/>
    <col min="13830" max="13830" width="13.7109375" style="525" customWidth="1"/>
    <col min="13831" max="13831" width="12.42578125" style="525" bestFit="1" customWidth="1"/>
    <col min="13832" max="13832" width="13.5703125" style="525" customWidth="1"/>
    <col min="13833" max="13833" width="16.28515625" style="525" bestFit="1" customWidth="1"/>
    <col min="13834" max="13834" width="14" style="525" customWidth="1"/>
    <col min="13835" max="13835" width="8.42578125" style="525" customWidth="1"/>
    <col min="13836" max="13836" width="11.85546875" style="525" customWidth="1"/>
    <col min="13837" max="13842" width="10" style="525" customWidth="1"/>
    <col min="13843" max="13843" width="8.7109375" style="525"/>
    <col min="13844" max="13844" width="28" style="525" customWidth="1"/>
    <col min="13845" max="13846" width="8.7109375" style="525"/>
    <col min="13847" max="13848" width="8" style="525" customWidth="1"/>
    <col min="13849" max="13849" width="8.5703125" style="525" customWidth="1"/>
    <col min="13850" max="13851" width="8" style="525" customWidth="1"/>
    <col min="13852" max="13852" width="5.7109375" style="525" customWidth="1"/>
    <col min="13853" max="13853" width="0" style="525" hidden="1" customWidth="1"/>
    <col min="13854" max="13854" width="5.5703125" style="525" customWidth="1"/>
    <col min="13855" max="13855" width="7" style="525" customWidth="1"/>
    <col min="13856" max="13861" width="10" style="525" customWidth="1"/>
    <col min="13862" max="13862" width="8.85546875" style="525" customWidth="1"/>
    <col min="13863" max="13863" width="11" style="525" customWidth="1"/>
    <col min="13864" max="13864" width="8.85546875" style="525" customWidth="1"/>
    <col min="13865" max="13865" width="9.85546875" style="525" customWidth="1"/>
    <col min="13866" max="13870" width="9.42578125" style="525" customWidth="1"/>
    <col min="13871" max="14080" width="8.7109375" style="525"/>
    <col min="14081" max="14081" width="6.85546875" style="525" customWidth="1"/>
    <col min="14082" max="14082" width="39" style="525" bestFit="1" customWidth="1"/>
    <col min="14083" max="14083" width="7.7109375" style="525" customWidth="1"/>
    <col min="14084" max="14084" width="7.28515625" style="525" customWidth="1"/>
    <col min="14085" max="14085" width="12" style="525" customWidth="1"/>
    <col min="14086" max="14086" width="13.7109375" style="525" customWidth="1"/>
    <col min="14087" max="14087" width="12.42578125" style="525" bestFit="1" customWidth="1"/>
    <col min="14088" max="14088" width="13.5703125" style="525" customWidth="1"/>
    <col min="14089" max="14089" width="16.28515625" style="525" bestFit="1" customWidth="1"/>
    <col min="14090" max="14090" width="14" style="525" customWidth="1"/>
    <col min="14091" max="14091" width="8.42578125" style="525" customWidth="1"/>
    <col min="14092" max="14092" width="11.85546875" style="525" customWidth="1"/>
    <col min="14093" max="14098" width="10" style="525" customWidth="1"/>
    <col min="14099" max="14099" width="8.7109375" style="525"/>
    <col min="14100" max="14100" width="28" style="525" customWidth="1"/>
    <col min="14101" max="14102" width="8.7109375" style="525"/>
    <col min="14103" max="14104" width="8" style="525" customWidth="1"/>
    <col min="14105" max="14105" width="8.5703125" style="525" customWidth="1"/>
    <col min="14106" max="14107" width="8" style="525" customWidth="1"/>
    <col min="14108" max="14108" width="5.7109375" style="525" customWidth="1"/>
    <col min="14109" max="14109" width="0" style="525" hidden="1" customWidth="1"/>
    <col min="14110" max="14110" width="5.5703125" style="525" customWidth="1"/>
    <col min="14111" max="14111" width="7" style="525" customWidth="1"/>
    <col min="14112" max="14117" width="10" style="525" customWidth="1"/>
    <col min="14118" max="14118" width="8.85546875" style="525" customWidth="1"/>
    <col min="14119" max="14119" width="11" style="525" customWidth="1"/>
    <col min="14120" max="14120" width="8.85546875" style="525" customWidth="1"/>
    <col min="14121" max="14121" width="9.85546875" style="525" customWidth="1"/>
    <col min="14122" max="14126" width="9.42578125" style="525" customWidth="1"/>
    <col min="14127" max="14336" width="8.7109375" style="525"/>
    <col min="14337" max="14337" width="6.85546875" style="525" customWidth="1"/>
    <col min="14338" max="14338" width="39" style="525" bestFit="1" customWidth="1"/>
    <col min="14339" max="14339" width="7.7109375" style="525" customWidth="1"/>
    <col min="14340" max="14340" width="7.28515625" style="525" customWidth="1"/>
    <col min="14341" max="14341" width="12" style="525" customWidth="1"/>
    <col min="14342" max="14342" width="13.7109375" style="525" customWidth="1"/>
    <col min="14343" max="14343" width="12.42578125" style="525" bestFit="1" customWidth="1"/>
    <col min="14344" max="14344" width="13.5703125" style="525" customWidth="1"/>
    <col min="14345" max="14345" width="16.28515625" style="525" bestFit="1" customWidth="1"/>
    <col min="14346" max="14346" width="14" style="525" customWidth="1"/>
    <col min="14347" max="14347" width="8.42578125" style="525" customWidth="1"/>
    <col min="14348" max="14348" width="11.85546875" style="525" customWidth="1"/>
    <col min="14349" max="14354" width="10" style="525" customWidth="1"/>
    <col min="14355" max="14355" width="8.7109375" style="525"/>
    <col min="14356" max="14356" width="28" style="525" customWidth="1"/>
    <col min="14357" max="14358" width="8.7109375" style="525"/>
    <col min="14359" max="14360" width="8" style="525" customWidth="1"/>
    <col min="14361" max="14361" width="8.5703125" style="525" customWidth="1"/>
    <col min="14362" max="14363" width="8" style="525" customWidth="1"/>
    <col min="14364" max="14364" width="5.7109375" style="525" customWidth="1"/>
    <col min="14365" max="14365" width="0" style="525" hidden="1" customWidth="1"/>
    <col min="14366" max="14366" width="5.5703125" style="525" customWidth="1"/>
    <col min="14367" max="14367" width="7" style="525" customWidth="1"/>
    <col min="14368" max="14373" width="10" style="525" customWidth="1"/>
    <col min="14374" max="14374" width="8.85546875" style="525" customWidth="1"/>
    <col min="14375" max="14375" width="11" style="525" customWidth="1"/>
    <col min="14376" max="14376" width="8.85546875" style="525" customWidth="1"/>
    <col min="14377" max="14377" width="9.85546875" style="525" customWidth="1"/>
    <col min="14378" max="14382" width="9.42578125" style="525" customWidth="1"/>
    <col min="14383" max="14592" width="8.7109375" style="525"/>
    <col min="14593" max="14593" width="6.85546875" style="525" customWidth="1"/>
    <col min="14594" max="14594" width="39" style="525" bestFit="1" customWidth="1"/>
    <col min="14595" max="14595" width="7.7109375" style="525" customWidth="1"/>
    <col min="14596" max="14596" width="7.28515625" style="525" customWidth="1"/>
    <col min="14597" max="14597" width="12" style="525" customWidth="1"/>
    <col min="14598" max="14598" width="13.7109375" style="525" customWidth="1"/>
    <col min="14599" max="14599" width="12.42578125" style="525" bestFit="1" customWidth="1"/>
    <col min="14600" max="14600" width="13.5703125" style="525" customWidth="1"/>
    <col min="14601" max="14601" width="16.28515625" style="525" bestFit="1" customWidth="1"/>
    <col min="14602" max="14602" width="14" style="525" customWidth="1"/>
    <col min="14603" max="14603" width="8.42578125" style="525" customWidth="1"/>
    <col min="14604" max="14604" width="11.85546875" style="525" customWidth="1"/>
    <col min="14605" max="14610" width="10" style="525" customWidth="1"/>
    <col min="14611" max="14611" width="8.7109375" style="525"/>
    <col min="14612" max="14612" width="28" style="525" customWidth="1"/>
    <col min="14613" max="14614" width="8.7109375" style="525"/>
    <col min="14615" max="14616" width="8" style="525" customWidth="1"/>
    <col min="14617" max="14617" width="8.5703125" style="525" customWidth="1"/>
    <col min="14618" max="14619" width="8" style="525" customWidth="1"/>
    <col min="14620" max="14620" width="5.7109375" style="525" customWidth="1"/>
    <col min="14621" max="14621" width="0" style="525" hidden="1" customWidth="1"/>
    <col min="14622" max="14622" width="5.5703125" style="525" customWidth="1"/>
    <col min="14623" max="14623" width="7" style="525" customWidth="1"/>
    <col min="14624" max="14629" width="10" style="525" customWidth="1"/>
    <col min="14630" max="14630" width="8.85546875" style="525" customWidth="1"/>
    <col min="14631" max="14631" width="11" style="525" customWidth="1"/>
    <col min="14632" max="14632" width="8.85546875" style="525" customWidth="1"/>
    <col min="14633" max="14633" width="9.85546875" style="525" customWidth="1"/>
    <col min="14634" max="14638" width="9.42578125" style="525" customWidth="1"/>
    <col min="14639" max="14848" width="8.7109375" style="525"/>
    <col min="14849" max="14849" width="6.85546875" style="525" customWidth="1"/>
    <col min="14850" max="14850" width="39" style="525" bestFit="1" customWidth="1"/>
    <col min="14851" max="14851" width="7.7109375" style="525" customWidth="1"/>
    <col min="14852" max="14852" width="7.28515625" style="525" customWidth="1"/>
    <col min="14853" max="14853" width="12" style="525" customWidth="1"/>
    <col min="14854" max="14854" width="13.7109375" style="525" customWidth="1"/>
    <col min="14855" max="14855" width="12.42578125" style="525" bestFit="1" customWidth="1"/>
    <col min="14856" max="14856" width="13.5703125" style="525" customWidth="1"/>
    <col min="14857" max="14857" width="16.28515625" style="525" bestFit="1" customWidth="1"/>
    <col min="14858" max="14858" width="14" style="525" customWidth="1"/>
    <col min="14859" max="14859" width="8.42578125" style="525" customWidth="1"/>
    <col min="14860" max="14860" width="11.85546875" style="525" customWidth="1"/>
    <col min="14861" max="14866" width="10" style="525" customWidth="1"/>
    <col min="14867" max="14867" width="8.7109375" style="525"/>
    <col min="14868" max="14868" width="28" style="525" customWidth="1"/>
    <col min="14869" max="14870" width="8.7109375" style="525"/>
    <col min="14871" max="14872" width="8" style="525" customWidth="1"/>
    <col min="14873" max="14873" width="8.5703125" style="525" customWidth="1"/>
    <col min="14874" max="14875" width="8" style="525" customWidth="1"/>
    <col min="14876" max="14876" width="5.7109375" style="525" customWidth="1"/>
    <col min="14877" max="14877" width="0" style="525" hidden="1" customWidth="1"/>
    <col min="14878" max="14878" width="5.5703125" style="525" customWidth="1"/>
    <col min="14879" max="14879" width="7" style="525" customWidth="1"/>
    <col min="14880" max="14885" width="10" style="525" customWidth="1"/>
    <col min="14886" max="14886" width="8.85546875" style="525" customWidth="1"/>
    <col min="14887" max="14887" width="11" style="525" customWidth="1"/>
    <col min="14888" max="14888" width="8.85546875" style="525" customWidth="1"/>
    <col min="14889" max="14889" width="9.85546875" style="525" customWidth="1"/>
    <col min="14890" max="14894" width="9.42578125" style="525" customWidth="1"/>
    <col min="14895" max="15104" width="8.7109375" style="525"/>
    <col min="15105" max="15105" width="6.85546875" style="525" customWidth="1"/>
    <col min="15106" max="15106" width="39" style="525" bestFit="1" customWidth="1"/>
    <col min="15107" max="15107" width="7.7109375" style="525" customWidth="1"/>
    <col min="15108" max="15108" width="7.28515625" style="525" customWidth="1"/>
    <col min="15109" max="15109" width="12" style="525" customWidth="1"/>
    <col min="15110" max="15110" width="13.7109375" style="525" customWidth="1"/>
    <col min="15111" max="15111" width="12.42578125" style="525" bestFit="1" customWidth="1"/>
    <col min="15112" max="15112" width="13.5703125" style="525" customWidth="1"/>
    <col min="15113" max="15113" width="16.28515625" style="525" bestFit="1" customWidth="1"/>
    <col min="15114" max="15114" width="14" style="525" customWidth="1"/>
    <col min="15115" max="15115" width="8.42578125" style="525" customWidth="1"/>
    <col min="15116" max="15116" width="11.85546875" style="525" customWidth="1"/>
    <col min="15117" max="15122" width="10" style="525" customWidth="1"/>
    <col min="15123" max="15123" width="8.7109375" style="525"/>
    <col min="15124" max="15124" width="28" style="525" customWidth="1"/>
    <col min="15125" max="15126" width="8.7109375" style="525"/>
    <col min="15127" max="15128" width="8" style="525" customWidth="1"/>
    <col min="15129" max="15129" width="8.5703125" style="525" customWidth="1"/>
    <col min="15130" max="15131" width="8" style="525" customWidth="1"/>
    <col min="15132" max="15132" width="5.7109375" style="525" customWidth="1"/>
    <col min="15133" max="15133" width="0" style="525" hidden="1" customWidth="1"/>
    <col min="15134" max="15134" width="5.5703125" style="525" customWidth="1"/>
    <col min="15135" max="15135" width="7" style="525" customWidth="1"/>
    <col min="15136" max="15141" width="10" style="525" customWidth="1"/>
    <col min="15142" max="15142" width="8.85546875" style="525" customWidth="1"/>
    <col min="15143" max="15143" width="11" style="525" customWidth="1"/>
    <col min="15144" max="15144" width="8.85546875" style="525" customWidth="1"/>
    <col min="15145" max="15145" width="9.85546875" style="525" customWidth="1"/>
    <col min="15146" max="15150" width="9.42578125" style="525" customWidth="1"/>
    <col min="15151" max="15360" width="8.7109375" style="525"/>
    <col min="15361" max="15361" width="6.85546875" style="525" customWidth="1"/>
    <col min="15362" max="15362" width="39" style="525" bestFit="1" customWidth="1"/>
    <col min="15363" max="15363" width="7.7109375" style="525" customWidth="1"/>
    <col min="15364" max="15364" width="7.28515625" style="525" customWidth="1"/>
    <col min="15365" max="15365" width="12" style="525" customWidth="1"/>
    <col min="15366" max="15366" width="13.7109375" style="525" customWidth="1"/>
    <col min="15367" max="15367" width="12.42578125" style="525" bestFit="1" customWidth="1"/>
    <col min="15368" max="15368" width="13.5703125" style="525" customWidth="1"/>
    <col min="15369" max="15369" width="16.28515625" style="525" bestFit="1" customWidth="1"/>
    <col min="15370" max="15370" width="14" style="525" customWidth="1"/>
    <col min="15371" max="15371" width="8.42578125" style="525" customWidth="1"/>
    <col min="15372" max="15372" width="11.85546875" style="525" customWidth="1"/>
    <col min="15373" max="15378" width="10" style="525" customWidth="1"/>
    <col min="15379" max="15379" width="8.7109375" style="525"/>
    <col min="15380" max="15380" width="28" style="525" customWidth="1"/>
    <col min="15381" max="15382" width="8.7109375" style="525"/>
    <col min="15383" max="15384" width="8" style="525" customWidth="1"/>
    <col min="15385" max="15385" width="8.5703125" style="525" customWidth="1"/>
    <col min="15386" max="15387" width="8" style="525" customWidth="1"/>
    <col min="15388" max="15388" width="5.7109375" style="525" customWidth="1"/>
    <col min="15389" max="15389" width="0" style="525" hidden="1" customWidth="1"/>
    <col min="15390" max="15390" width="5.5703125" style="525" customWidth="1"/>
    <col min="15391" max="15391" width="7" style="525" customWidth="1"/>
    <col min="15392" max="15397" width="10" style="525" customWidth="1"/>
    <col min="15398" max="15398" width="8.85546875" style="525" customWidth="1"/>
    <col min="15399" max="15399" width="11" style="525" customWidth="1"/>
    <col min="15400" max="15400" width="8.85546875" style="525" customWidth="1"/>
    <col min="15401" max="15401" width="9.85546875" style="525" customWidth="1"/>
    <col min="15402" max="15406" width="9.42578125" style="525" customWidth="1"/>
    <col min="15407" max="15616" width="8.7109375" style="525"/>
    <col min="15617" max="15617" width="6.85546875" style="525" customWidth="1"/>
    <col min="15618" max="15618" width="39" style="525" bestFit="1" customWidth="1"/>
    <col min="15619" max="15619" width="7.7109375" style="525" customWidth="1"/>
    <col min="15620" max="15620" width="7.28515625" style="525" customWidth="1"/>
    <col min="15621" max="15621" width="12" style="525" customWidth="1"/>
    <col min="15622" max="15622" width="13.7109375" style="525" customWidth="1"/>
    <col min="15623" max="15623" width="12.42578125" style="525" bestFit="1" customWidth="1"/>
    <col min="15624" max="15624" width="13.5703125" style="525" customWidth="1"/>
    <col min="15625" max="15625" width="16.28515625" style="525" bestFit="1" customWidth="1"/>
    <col min="15626" max="15626" width="14" style="525" customWidth="1"/>
    <col min="15627" max="15627" width="8.42578125" style="525" customWidth="1"/>
    <col min="15628" max="15628" width="11.85546875" style="525" customWidth="1"/>
    <col min="15629" max="15634" width="10" style="525" customWidth="1"/>
    <col min="15635" max="15635" width="8.7109375" style="525"/>
    <col min="15636" max="15636" width="28" style="525" customWidth="1"/>
    <col min="15637" max="15638" width="8.7109375" style="525"/>
    <col min="15639" max="15640" width="8" style="525" customWidth="1"/>
    <col min="15641" max="15641" width="8.5703125" style="525" customWidth="1"/>
    <col min="15642" max="15643" width="8" style="525" customWidth="1"/>
    <col min="15644" max="15644" width="5.7109375" style="525" customWidth="1"/>
    <col min="15645" max="15645" width="0" style="525" hidden="1" customWidth="1"/>
    <col min="15646" max="15646" width="5.5703125" style="525" customWidth="1"/>
    <col min="15647" max="15647" width="7" style="525" customWidth="1"/>
    <col min="15648" max="15653" width="10" style="525" customWidth="1"/>
    <col min="15654" max="15654" width="8.85546875" style="525" customWidth="1"/>
    <col min="15655" max="15655" width="11" style="525" customWidth="1"/>
    <col min="15656" max="15656" width="8.85546875" style="525" customWidth="1"/>
    <col min="15657" max="15657" width="9.85546875" style="525" customWidth="1"/>
    <col min="15658" max="15662" width="9.42578125" style="525" customWidth="1"/>
    <col min="15663" max="15872" width="8.7109375" style="525"/>
    <col min="15873" max="15873" width="6.85546875" style="525" customWidth="1"/>
    <col min="15874" max="15874" width="39" style="525" bestFit="1" customWidth="1"/>
    <col min="15875" max="15875" width="7.7109375" style="525" customWidth="1"/>
    <col min="15876" max="15876" width="7.28515625" style="525" customWidth="1"/>
    <col min="15877" max="15877" width="12" style="525" customWidth="1"/>
    <col min="15878" max="15878" width="13.7109375" style="525" customWidth="1"/>
    <col min="15879" max="15879" width="12.42578125" style="525" bestFit="1" customWidth="1"/>
    <col min="15880" max="15880" width="13.5703125" style="525" customWidth="1"/>
    <col min="15881" max="15881" width="16.28515625" style="525" bestFit="1" customWidth="1"/>
    <col min="15882" max="15882" width="14" style="525" customWidth="1"/>
    <col min="15883" max="15883" width="8.42578125" style="525" customWidth="1"/>
    <col min="15884" max="15884" width="11.85546875" style="525" customWidth="1"/>
    <col min="15885" max="15890" width="10" style="525" customWidth="1"/>
    <col min="15891" max="15891" width="8.7109375" style="525"/>
    <col min="15892" max="15892" width="28" style="525" customWidth="1"/>
    <col min="15893" max="15894" width="8.7109375" style="525"/>
    <col min="15895" max="15896" width="8" style="525" customWidth="1"/>
    <col min="15897" max="15897" width="8.5703125" style="525" customWidth="1"/>
    <col min="15898" max="15899" width="8" style="525" customWidth="1"/>
    <col min="15900" max="15900" width="5.7109375" style="525" customWidth="1"/>
    <col min="15901" max="15901" width="0" style="525" hidden="1" customWidth="1"/>
    <col min="15902" max="15902" width="5.5703125" style="525" customWidth="1"/>
    <col min="15903" max="15903" width="7" style="525" customWidth="1"/>
    <col min="15904" max="15909" width="10" style="525" customWidth="1"/>
    <col min="15910" max="15910" width="8.85546875" style="525" customWidth="1"/>
    <col min="15911" max="15911" width="11" style="525" customWidth="1"/>
    <col min="15912" max="15912" width="8.85546875" style="525" customWidth="1"/>
    <col min="15913" max="15913" width="9.85546875" style="525" customWidth="1"/>
    <col min="15914" max="15918" width="9.42578125" style="525" customWidth="1"/>
    <col min="15919" max="16128" width="8.7109375" style="525"/>
    <col min="16129" max="16129" width="6.85546875" style="525" customWidth="1"/>
    <col min="16130" max="16130" width="39" style="525" bestFit="1" customWidth="1"/>
    <col min="16131" max="16131" width="7.7109375" style="525" customWidth="1"/>
    <col min="16132" max="16132" width="7.28515625" style="525" customWidth="1"/>
    <col min="16133" max="16133" width="12" style="525" customWidth="1"/>
    <col min="16134" max="16134" width="13.7109375" style="525" customWidth="1"/>
    <col min="16135" max="16135" width="12.42578125" style="525" bestFit="1" customWidth="1"/>
    <col min="16136" max="16136" width="13.5703125" style="525" customWidth="1"/>
    <col min="16137" max="16137" width="16.28515625" style="525" bestFit="1" customWidth="1"/>
    <col min="16138" max="16138" width="14" style="525" customWidth="1"/>
    <col min="16139" max="16139" width="8.42578125" style="525" customWidth="1"/>
    <col min="16140" max="16140" width="11.85546875" style="525" customWidth="1"/>
    <col min="16141" max="16146" width="10" style="525" customWidth="1"/>
    <col min="16147" max="16147" width="8.7109375" style="525"/>
    <col min="16148" max="16148" width="28" style="525" customWidth="1"/>
    <col min="16149" max="16150" width="8.7109375" style="525"/>
    <col min="16151" max="16152" width="8" style="525" customWidth="1"/>
    <col min="16153" max="16153" width="8.5703125" style="525" customWidth="1"/>
    <col min="16154" max="16155" width="8" style="525" customWidth="1"/>
    <col min="16156" max="16156" width="5.7109375" style="525" customWidth="1"/>
    <col min="16157" max="16157" width="0" style="525" hidden="1" customWidth="1"/>
    <col min="16158" max="16158" width="5.5703125" style="525" customWidth="1"/>
    <col min="16159" max="16159" width="7" style="525" customWidth="1"/>
    <col min="16160" max="16165" width="10" style="525" customWidth="1"/>
    <col min="16166" max="16166" width="8.85546875" style="525" customWidth="1"/>
    <col min="16167" max="16167" width="11" style="525" customWidth="1"/>
    <col min="16168" max="16168" width="8.85546875" style="525" customWidth="1"/>
    <col min="16169" max="16169" width="9.85546875" style="525" customWidth="1"/>
    <col min="16170" max="16174" width="9.42578125" style="525" customWidth="1"/>
    <col min="16175" max="16384" width="8.7109375" style="525"/>
  </cols>
  <sheetData>
    <row r="1" spans="1:46" s="497" customFormat="1">
      <c r="A1" s="298" t="s">
        <v>45</v>
      </c>
      <c r="B1" s="494"/>
      <c r="C1" s="495" t="str">
        <f>[29]หน้าปก!A10</f>
        <v>ปรับปรุงห้องพักเพื่อการเรียนรู้หอพักชาย 2</v>
      </c>
      <c r="D1" s="495"/>
      <c r="E1" s="495"/>
      <c r="F1" s="495"/>
      <c r="G1" s="495"/>
      <c r="H1" s="495"/>
      <c r="I1" s="495"/>
      <c r="J1" s="496" t="s">
        <v>16</v>
      </c>
    </row>
    <row r="2" spans="1:46" s="497" customFormat="1">
      <c r="A2" s="298" t="s">
        <v>46</v>
      </c>
      <c r="B2" s="494"/>
      <c r="C2" s="495" t="str">
        <f>[29]หน้าปก!A11</f>
        <v>มหาวิทยาลัยราชภัฏอุดรธานี (พื้นที่การศึกษาสามพร้าว)</v>
      </c>
      <c r="D2" s="495"/>
      <c r="E2" s="495"/>
      <c r="F2" s="495"/>
      <c r="G2" s="495"/>
      <c r="H2" s="495"/>
      <c r="I2" s="495"/>
      <c r="J2" s="496"/>
    </row>
    <row r="3" spans="1:46" s="497" customFormat="1" ht="22.5" thickBot="1">
      <c r="A3" s="298" t="s">
        <v>47</v>
      </c>
      <c r="B3" s="498"/>
      <c r="C3" s="499" t="str">
        <f>[29]หน้าปก!A15</f>
        <v>ฝ่ายออกแบบและควบคุมงานก่อสร้าง</v>
      </c>
      <c r="D3" s="500"/>
      <c r="E3" s="500"/>
      <c r="F3" s="500"/>
      <c r="G3" s="500"/>
      <c r="H3" s="500"/>
      <c r="I3" s="500" t="s">
        <v>48</v>
      </c>
      <c r="J3" s="501" t="str">
        <f>[29]หน้าปก!A16</f>
        <v>(วันที่)</v>
      </c>
    </row>
    <row r="4" spans="1:46" s="497" customFormat="1" ht="22.5" thickTop="1">
      <c r="A4" s="502" t="s">
        <v>0</v>
      </c>
      <c r="B4" s="503" t="s">
        <v>1</v>
      </c>
      <c r="C4" s="504" t="s">
        <v>2</v>
      </c>
      <c r="D4" s="503" t="s">
        <v>3</v>
      </c>
      <c r="E4" s="653" t="s">
        <v>206</v>
      </c>
      <c r="F4" s="654"/>
      <c r="G4" s="653" t="s">
        <v>207</v>
      </c>
      <c r="H4" s="654"/>
      <c r="I4" s="505" t="s">
        <v>208</v>
      </c>
      <c r="J4" s="506" t="s">
        <v>4</v>
      </c>
    </row>
    <row r="5" spans="1:46" s="497" customFormat="1" ht="22.5" thickBot="1">
      <c r="A5" s="507"/>
      <c r="B5" s="508"/>
      <c r="C5" s="509"/>
      <c r="D5" s="508"/>
      <c r="E5" s="510" t="s">
        <v>209</v>
      </c>
      <c r="F5" s="510" t="s">
        <v>6</v>
      </c>
      <c r="G5" s="510" t="s">
        <v>209</v>
      </c>
      <c r="H5" s="510" t="s">
        <v>6</v>
      </c>
      <c r="I5" s="510" t="s">
        <v>210</v>
      </c>
      <c r="J5" s="511"/>
    </row>
    <row r="6" spans="1:46" ht="21" customHeight="1" thickTop="1">
      <c r="A6" s="512"/>
      <c r="B6" s="513" t="str">
        <f>[30]หมวดครุภัณฑ์!$B$8</f>
        <v>หมวดงานครุภัณฑ์</v>
      </c>
      <c r="C6" s="514"/>
      <c r="D6" s="515"/>
      <c r="E6" s="516"/>
      <c r="F6" s="516"/>
      <c r="G6" s="516"/>
      <c r="H6" s="516"/>
      <c r="I6" s="516"/>
      <c r="J6" s="517"/>
      <c r="K6" s="518"/>
      <c r="L6" s="519"/>
      <c r="M6" s="520"/>
      <c r="N6" s="521"/>
      <c r="O6" s="520"/>
      <c r="P6" s="521"/>
      <c r="Q6" s="520"/>
      <c r="S6" s="522"/>
      <c r="T6" s="522"/>
      <c r="U6" s="518"/>
      <c r="V6" s="519"/>
      <c r="W6" s="520"/>
      <c r="X6" s="521"/>
      <c r="Y6" s="520"/>
      <c r="Z6" s="521"/>
      <c r="AA6" s="520"/>
      <c r="AB6" s="522"/>
      <c r="AC6" s="522"/>
      <c r="AD6" s="518"/>
      <c r="AE6" s="519"/>
      <c r="AF6" s="521"/>
      <c r="AG6" s="521"/>
      <c r="AH6" s="521"/>
      <c r="AI6" s="521"/>
      <c r="AJ6" s="521"/>
      <c r="AK6" s="521"/>
    </row>
    <row r="7" spans="1:46" ht="21" customHeight="1">
      <c r="A7" s="526"/>
      <c r="B7" s="527"/>
      <c r="C7" s="528"/>
      <c r="D7" s="529"/>
      <c r="E7" s="530"/>
      <c r="F7" s="530"/>
      <c r="G7" s="530"/>
      <c r="H7" s="530"/>
      <c r="I7" s="530"/>
      <c r="J7" s="531"/>
      <c r="K7" s="518"/>
      <c r="L7" s="519"/>
      <c r="M7" s="520"/>
      <c r="N7" s="521"/>
      <c r="O7" s="520"/>
      <c r="P7" s="521"/>
      <c r="Q7" s="520"/>
      <c r="S7" s="522"/>
      <c r="T7" s="522"/>
      <c r="U7" s="518"/>
      <c r="V7" s="519"/>
      <c r="W7" s="520"/>
      <c r="X7" s="521"/>
      <c r="Y7" s="520"/>
      <c r="Z7" s="521"/>
      <c r="AA7" s="520"/>
      <c r="AB7" s="522"/>
      <c r="AC7" s="522"/>
      <c r="AD7" s="518"/>
      <c r="AE7" s="519"/>
      <c r="AF7" s="521"/>
      <c r="AG7" s="521"/>
      <c r="AH7" s="521"/>
      <c r="AI7" s="521"/>
      <c r="AJ7" s="521"/>
      <c r="AK7" s="521"/>
    </row>
    <row r="8" spans="1:46" ht="21" customHeight="1">
      <c r="A8" s="526">
        <v>1</v>
      </c>
      <c r="B8" s="527" t="s">
        <v>283</v>
      </c>
      <c r="C8" s="528"/>
      <c r="D8" s="526" t="s">
        <v>31</v>
      </c>
      <c r="E8" s="530"/>
      <c r="F8" s="532"/>
      <c r="G8" s="532"/>
      <c r="H8" s="532"/>
      <c r="I8" s="532"/>
      <c r="J8" s="531"/>
      <c r="K8" s="518"/>
      <c r="L8" s="533"/>
      <c r="M8" s="534"/>
      <c r="N8" s="534"/>
      <c r="O8" s="534"/>
      <c r="P8" s="534"/>
      <c r="Q8" s="534"/>
      <c r="S8" s="533"/>
      <c r="T8" s="522"/>
      <c r="U8" s="518"/>
      <c r="V8" s="533"/>
      <c r="X8" s="535"/>
      <c r="Y8" s="535"/>
      <c r="Z8" s="535"/>
      <c r="AA8" s="535"/>
      <c r="AB8" s="533"/>
      <c r="AC8" s="522"/>
      <c r="AD8" s="518"/>
      <c r="AE8" s="533"/>
      <c r="AG8" s="535"/>
      <c r="AI8" s="535"/>
      <c r="AJ8" s="535"/>
      <c r="AL8" s="536"/>
      <c r="AM8" s="537"/>
      <c r="AO8" s="535"/>
    </row>
    <row r="9" spans="1:46" ht="21" customHeight="1">
      <c r="A9" s="526"/>
      <c r="B9" s="527"/>
      <c r="C9" s="528"/>
      <c r="D9" s="526"/>
      <c r="E9" s="530"/>
      <c r="F9" s="532"/>
      <c r="G9" s="532"/>
      <c r="H9" s="532"/>
      <c r="I9" s="532"/>
      <c r="J9" s="531"/>
      <c r="K9" s="518"/>
      <c r="L9" s="533"/>
      <c r="M9" s="538"/>
      <c r="N9" s="538"/>
      <c r="O9" s="538"/>
      <c r="P9" s="538"/>
      <c r="Q9" s="538"/>
      <c r="S9" s="533"/>
      <c r="T9" s="522"/>
      <c r="U9" s="518"/>
      <c r="V9" s="533"/>
      <c r="X9" s="535"/>
      <c r="Y9" s="535"/>
      <c r="Z9" s="535"/>
      <c r="AA9" s="535"/>
      <c r="AO9" s="535"/>
    </row>
    <row r="10" spans="1:46" ht="21" customHeight="1">
      <c r="A10" s="539"/>
      <c r="B10" s="539" t="s">
        <v>348</v>
      </c>
      <c r="C10" s="540"/>
      <c r="D10" s="539"/>
      <c r="E10" s="541"/>
      <c r="F10" s="542"/>
      <c r="G10" s="542"/>
      <c r="H10" s="542"/>
      <c r="I10" s="542"/>
      <c r="J10" s="543"/>
      <c r="K10" s="518"/>
      <c r="L10" s="533"/>
      <c r="M10" s="538"/>
      <c r="N10" s="534"/>
      <c r="O10" s="534"/>
      <c r="P10" s="534"/>
      <c r="Q10" s="534"/>
      <c r="S10" s="533"/>
      <c r="T10" s="533"/>
      <c r="U10" s="518"/>
      <c r="V10" s="533"/>
      <c r="X10" s="535"/>
      <c r="Y10" s="535"/>
      <c r="Z10" s="535"/>
      <c r="AA10" s="535"/>
      <c r="AC10" s="533"/>
      <c r="AG10" s="535"/>
      <c r="AI10" s="535"/>
      <c r="AJ10" s="535"/>
      <c r="AL10" s="536"/>
      <c r="AM10" s="521"/>
      <c r="AO10" s="521"/>
    </row>
    <row r="11" spans="1:46" ht="21" customHeight="1">
      <c r="A11" s="526"/>
      <c r="B11" s="526"/>
      <c r="C11" s="528"/>
      <c r="D11" s="526"/>
      <c r="E11" s="530"/>
      <c r="F11" s="530"/>
      <c r="G11" s="530"/>
      <c r="H11" s="530"/>
      <c r="I11" s="530"/>
      <c r="J11" s="544"/>
      <c r="K11" s="518"/>
      <c r="L11" s="533"/>
      <c r="M11" s="538"/>
      <c r="N11" s="534"/>
      <c r="O11" s="534"/>
      <c r="P11" s="534"/>
      <c r="Q11" s="534"/>
      <c r="S11" s="533"/>
      <c r="T11" s="533"/>
      <c r="U11" s="518"/>
      <c r="V11" s="533"/>
      <c r="X11" s="535"/>
      <c r="Y11" s="535"/>
      <c r="Z11" s="535"/>
      <c r="AA11" s="535"/>
      <c r="AC11" s="533"/>
      <c r="AG11" s="535"/>
      <c r="AI11" s="535"/>
      <c r="AJ11" s="535"/>
      <c r="AL11" s="536"/>
      <c r="AM11" s="521"/>
      <c r="AO11" s="521"/>
    </row>
    <row r="12" spans="1:46" ht="20.25" customHeight="1">
      <c r="A12" s="526">
        <v>1</v>
      </c>
      <c r="B12" s="527" t="s">
        <v>283</v>
      </c>
      <c r="C12" s="528"/>
      <c r="D12" s="526"/>
      <c r="E12" s="530"/>
      <c r="F12" s="530"/>
      <c r="G12" s="530"/>
      <c r="H12" s="530"/>
      <c r="I12" s="530"/>
      <c r="J12" s="531"/>
      <c r="K12" s="518"/>
      <c r="L12" s="533"/>
      <c r="M12" s="520"/>
      <c r="N12" s="521"/>
      <c r="O12" s="520"/>
      <c r="P12" s="521"/>
      <c r="Q12" s="520"/>
      <c r="S12" s="533"/>
      <c r="T12" s="522"/>
      <c r="U12" s="518"/>
      <c r="V12" s="533"/>
      <c r="W12" s="520"/>
      <c r="X12" s="521"/>
      <c r="Y12" s="520"/>
      <c r="Z12" s="521"/>
      <c r="AA12" s="520"/>
      <c r="AB12" s="533"/>
      <c r="AC12" s="522"/>
      <c r="AD12" s="545"/>
      <c r="AE12" s="533"/>
      <c r="AF12" s="520"/>
      <c r="AG12" s="521"/>
      <c r="AH12" s="520"/>
      <c r="AI12" s="521"/>
      <c r="AJ12" s="520"/>
      <c r="AK12" s="521"/>
      <c r="AL12" s="533"/>
      <c r="AM12" s="522"/>
      <c r="AN12" s="536"/>
      <c r="AO12" s="533"/>
      <c r="AP12" s="520"/>
      <c r="AQ12" s="521"/>
      <c r="AR12" s="520"/>
      <c r="AS12" s="521"/>
      <c r="AT12" s="520"/>
    </row>
    <row r="13" spans="1:46" ht="20.25" customHeight="1">
      <c r="A13" s="526">
        <v>1.1000000000000001</v>
      </c>
      <c r="B13" s="527" t="s">
        <v>349</v>
      </c>
      <c r="C13" s="528"/>
      <c r="D13" s="526"/>
      <c r="E13" s="530"/>
      <c r="F13" s="530"/>
      <c r="G13" s="530"/>
      <c r="H13" s="530"/>
      <c r="I13" s="530"/>
      <c r="J13" s="531"/>
      <c r="K13" s="518"/>
      <c r="L13" s="533"/>
      <c r="M13" s="520"/>
      <c r="N13" s="521"/>
      <c r="O13" s="520"/>
      <c r="P13" s="521"/>
      <c r="Q13" s="520"/>
      <c r="S13" s="533"/>
      <c r="T13" s="522"/>
      <c r="U13" s="518"/>
      <c r="V13" s="533"/>
      <c r="W13" s="520"/>
      <c r="X13" s="521"/>
      <c r="Y13" s="520"/>
      <c r="Z13" s="521"/>
      <c r="AA13" s="520"/>
      <c r="AB13" s="533"/>
      <c r="AC13" s="522"/>
      <c r="AD13" s="545"/>
      <c r="AE13" s="533"/>
      <c r="AF13" s="520"/>
      <c r="AG13" s="521"/>
      <c r="AH13" s="520"/>
      <c r="AI13" s="521"/>
      <c r="AJ13" s="520"/>
      <c r="AK13" s="521"/>
      <c r="AL13" s="533"/>
      <c r="AM13" s="522"/>
      <c r="AN13" s="536"/>
      <c r="AO13" s="533"/>
      <c r="AP13" s="520"/>
      <c r="AQ13" s="521"/>
      <c r="AR13" s="520"/>
      <c r="AS13" s="521"/>
      <c r="AT13" s="520"/>
    </row>
    <row r="14" spans="1:46" ht="20.25" customHeight="1">
      <c r="A14" s="526"/>
      <c r="B14" s="657" t="s">
        <v>350</v>
      </c>
      <c r="C14" s="658"/>
      <c r="D14" s="659" t="s">
        <v>108</v>
      </c>
      <c r="E14" s="655"/>
      <c r="F14" s="655"/>
      <c r="G14" s="655"/>
      <c r="H14" s="655"/>
      <c r="I14" s="656"/>
      <c r="J14" s="655"/>
      <c r="K14" s="518"/>
      <c r="L14" s="533"/>
      <c r="M14" s="520"/>
      <c r="N14" s="548"/>
      <c r="O14" s="520"/>
      <c r="P14" s="521"/>
      <c r="Q14" s="520"/>
      <c r="S14" s="533"/>
      <c r="T14" s="522"/>
      <c r="U14" s="518"/>
      <c r="V14" s="533"/>
      <c r="W14" s="520"/>
      <c r="X14" s="521"/>
      <c r="Y14" s="520"/>
      <c r="Z14" s="521"/>
      <c r="AA14" s="520"/>
      <c r="AB14" s="533"/>
      <c r="AC14" s="522"/>
      <c r="AD14" s="545"/>
      <c r="AE14" s="533"/>
      <c r="AF14" s="520"/>
      <c r="AG14" s="521"/>
      <c r="AH14" s="520"/>
      <c r="AI14" s="521"/>
      <c r="AJ14" s="520"/>
      <c r="AK14" s="521"/>
      <c r="AL14" s="533"/>
      <c r="AM14" s="522"/>
      <c r="AN14" s="536"/>
      <c r="AO14" s="533"/>
      <c r="AP14" s="520"/>
      <c r="AQ14" s="521"/>
      <c r="AR14" s="520"/>
      <c r="AS14" s="521"/>
      <c r="AT14" s="520"/>
    </row>
    <row r="15" spans="1:46" s="550" customFormat="1">
      <c r="A15" s="549"/>
      <c r="B15" s="657"/>
      <c r="C15" s="658"/>
      <c r="D15" s="659"/>
      <c r="E15" s="655"/>
      <c r="F15" s="655"/>
      <c r="G15" s="655"/>
      <c r="H15" s="655"/>
      <c r="I15" s="656"/>
      <c r="J15" s="655"/>
      <c r="L15" s="551">
        <v>562</v>
      </c>
      <c r="M15" s="551">
        <v>650</v>
      </c>
      <c r="N15" s="550">
        <f>M15-L15</f>
        <v>88</v>
      </c>
    </row>
    <row r="16" spans="1:46" s="550" customFormat="1">
      <c r="A16" s="549"/>
      <c r="B16" s="657"/>
      <c r="C16" s="658"/>
      <c r="D16" s="659"/>
      <c r="E16" s="655"/>
      <c r="F16" s="655"/>
      <c r="G16" s="655"/>
      <c r="H16" s="655"/>
      <c r="I16" s="656"/>
      <c r="J16" s="655"/>
      <c r="L16" s="552"/>
      <c r="M16" s="552"/>
    </row>
    <row r="17" spans="1:46" s="550" customFormat="1">
      <c r="A17" s="549"/>
      <c r="B17" s="546"/>
      <c r="C17" s="553"/>
      <c r="D17" s="554"/>
      <c r="E17" s="555"/>
      <c r="F17" s="555"/>
      <c r="G17" s="532"/>
      <c r="H17" s="532"/>
      <c r="I17" s="555"/>
      <c r="J17" s="555"/>
      <c r="L17" s="552"/>
      <c r="M17" s="552"/>
    </row>
    <row r="18" spans="1:46" s="550" customFormat="1">
      <c r="A18" s="549">
        <v>1.2</v>
      </c>
      <c r="B18" s="527" t="s">
        <v>284</v>
      </c>
      <c r="C18" s="526"/>
      <c r="D18" s="527"/>
      <c r="E18" s="556"/>
      <c r="F18" s="556"/>
      <c r="G18" s="556"/>
      <c r="H18" s="556"/>
      <c r="I18" s="556"/>
      <c r="J18" s="555"/>
      <c r="L18" s="552"/>
      <c r="M18" s="552"/>
    </row>
    <row r="19" spans="1:46" s="550" customFormat="1">
      <c r="A19" s="549"/>
      <c r="B19" s="527" t="s">
        <v>351</v>
      </c>
      <c r="C19" s="526"/>
      <c r="D19" s="557" t="s">
        <v>298</v>
      </c>
      <c r="E19" s="547"/>
      <c r="F19" s="547"/>
      <c r="G19" s="547"/>
      <c r="H19" s="547"/>
      <c r="I19" s="547"/>
      <c r="J19" s="555"/>
      <c r="L19" s="552"/>
      <c r="M19" s="552"/>
    </row>
    <row r="20" spans="1:46" s="550" customFormat="1">
      <c r="A20" s="549"/>
      <c r="B20" s="527"/>
      <c r="C20" s="557"/>
      <c r="D20" s="557"/>
      <c r="E20" s="547"/>
      <c r="F20" s="547"/>
      <c r="G20" s="558"/>
      <c r="H20" s="547"/>
      <c r="I20" s="547"/>
      <c r="J20" s="555"/>
      <c r="L20" s="552"/>
      <c r="M20" s="552"/>
    </row>
    <row r="21" spans="1:46" s="550" customFormat="1">
      <c r="A21" s="549">
        <v>1.3</v>
      </c>
      <c r="B21" s="527" t="s">
        <v>285</v>
      </c>
      <c r="C21" s="557"/>
      <c r="D21" s="557"/>
      <c r="E21" s="547"/>
      <c r="F21" s="547"/>
      <c r="G21" s="558"/>
      <c r="H21" s="547"/>
      <c r="I21" s="547"/>
      <c r="J21" s="555"/>
      <c r="L21" s="552"/>
      <c r="M21" s="552"/>
    </row>
    <row r="22" spans="1:46" s="550" customFormat="1">
      <c r="A22" s="549"/>
      <c r="B22" s="527" t="s">
        <v>352</v>
      </c>
      <c r="C22" s="526"/>
      <c r="D22" s="526" t="s">
        <v>298</v>
      </c>
      <c r="E22" s="547"/>
      <c r="F22" s="547"/>
      <c r="G22" s="547"/>
      <c r="H22" s="547"/>
      <c r="I22" s="547"/>
      <c r="J22" s="527"/>
      <c r="L22" s="552"/>
      <c r="M22" s="552"/>
    </row>
    <row r="23" spans="1:46" ht="21" customHeight="1">
      <c r="A23" s="559"/>
      <c r="B23" s="559" t="s">
        <v>208</v>
      </c>
      <c r="C23" s="540"/>
      <c r="D23" s="559"/>
      <c r="E23" s="560"/>
      <c r="F23" s="560"/>
      <c r="G23" s="542"/>
      <c r="H23" s="560"/>
      <c r="I23" s="560"/>
      <c r="J23" s="543"/>
      <c r="K23" s="518"/>
      <c r="L23" s="533"/>
      <c r="M23" s="521"/>
      <c r="N23" s="521"/>
      <c r="O23" s="521"/>
      <c r="P23" s="521"/>
      <c r="Q23" s="521"/>
      <c r="S23" s="533"/>
      <c r="T23" s="533"/>
      <c r="U23" s="518"/>
      <c r="V23" s="533"/>
      <c r="W23" s="520"/>
      <c r="X23" s="561"/>
      <c r="Y23" s="521"/>
      <c r="Z23" s="561"/>
      <c r="AA23" s="561"/>
      <c r="AB23" s="562"/>
      <c r="AC23" s="562"/>
      <c r="AD23" s="563"/>
      <c r="AE23" s="562"/>
      <c r="AF23" s="564"/>
      <c r="AG23" s="561"/>
      <c r="AH23" s="561"/>
      <c r="AI23" s="561"/>
      <c r="AJ23" s="561"/>
      <c r="AK23" s="521"/>
      <c r="AL23" s="533"/>
      <c r="AM23" s="522"/>
      <c r="AN23" s="536"/>
      <c r="AO23" s="533"/>
      <c r="AP23" s="520"/>
      <c r="AQ23" s="521"/>
      <c r="AR23" s="520"/>
      <c r="AS23" s="521"/>
      <c r="AT23" s="520"/>
    </row>
    <row r="24" spans="1:46">
      <c r="C24" s="525"/>
      <c r="J24" s="566"/>
      <c r="AB24" s="521"/>
      <c r="AC24" s="521"/>
      <c r="AD24" s="521"/>
      <c r="AE24" s="521"/>
      <c r="AF24" s="521"/>
      <c r="AG24" s="521"/>
      <c r="AH24" s="521"/>
      <c r="AI24" s="521"/>
      <c r="AJ24" s="521"/>
      <c r="AL24" s="525"/>
      <c r="AM24" s="525"/>
      <c r="AN24" s="525"/>
    </row>
    <row r="25" spans="1:46">
      <c r="C25" s="525"/>
      <c r="J25" s="566"/>
      <c r="AB25" s="521"/>
      <c r="AC25" s="521"/>
      <c r="AD25" s="521"/>
      <c r="AE25" s="521"/>
      <c r="AF25" s="521"/>
      <c r="AG25" s="521"/>
      <c r="AH25" s="521"/>
      <c r="AI25" s="521"/>
      <c r="AJ25" s="521"/>
      <c r="AL25" s="525"/>
      <c r="AM25" s="525"/>
      <c r="AN25" s="525"/>
    </row>
    <row r="26" spans="1:46">
      <c r="C26" s="525"/>
      <c r="J26" s="566"/>
      <c r="AB26" s="521"/>
      <c r="AC26" s="521"/>
      <c r="AD26" s="521"/>
      <c r="AE26" s="521"/>
      <c r="AF26" s="521"/>
      <c r="AG26" s="521"/>
      <c r="AH26" s="521"/>
      <c r="AI26" s="521"/>
      <c r="AJ26" s="521"/>
      <c r="AL26" s="525"/>
      <c r="AM26" s="525"/>
      <c r="AN26" s="525"/>
    </row>
    <row r="27" spans="1:46">
      <c r="C27" s="525"/>
      <c r="J27" s="566"/>
      <c r="AB27" s="521"/>
      <c r="AC27" s="521"/>
      <c r="AD27" s="521"/>
      <c r="AE27" s="521"/>
      <c r="AF27" s="521"/>
      <c r="AG27" s="521"/>
      <c r="AH27" s="521"/>
      <c r="AI27" s="521"/>
      <c r="AJ27" s="521"/>
      <c r="AL27" s="525"/>
      <c r="AM27" s="525"/>
      <c r="AN27" s="525"/>
    </row>
    <row r="28" spans="1:46">
      <c r="C28" s="525"/>
      <c r="J28" s="566"/>
      <c r="AB28" s="521"/>
      <c r="AC28" s="521"/>
      <c r="AD28" s="521"/>
      <c r="AE28" s="521"/>
      <c r="AF28" s="521"/>
      <c r="AG28" s="521"/>
      <c r="AH28" s="521"/>
      <c r="AI28" s="521"/>
      <c r="AJ28" s="521"/>
      <c r="AL28" s="525"/>
      <c r="AM28" s="525"/>
      <c r="AN28" s="525"/>
    </row>
    <row r="29" spans="1:46">
      <c r="C29" s="525"/>
      <c r="J29" s="566"/>
      <c r="AB29" s="521"/>
      <c r="AC29" s="521"/>
      <c r="AD29" s="521"/>
      <c r="AE29" s="521"/>
      <c r="AF29" s="521"/>
      <c r="AG29" s="521"/>
      <c r="AH29" s="521"/>
      <c r="AI29" s="521"/>
      <c r="AJ29" s="521"/>
      <c r="AL29" s="525"/>
      <c r="AM29" s="525"/>
      <c r="AN29" s="525"/>
    </row>
    <row r="30" spans="1:46">
      <c r="C30" s="525"/>
      <c r="J30" s="566"/>
      <c r="AB30" s="521"/>
      <c r="AC30" s="521"/>
      <c r="AD30" s="521"/>
      <c r="AE30" s="521"/>
      <c r="AF30" s="521"/>
      <c r="AG30" s="521"/>
      <c r="AH30" s="521"/>
      <c r="AI30" s="521"/>
      <c r="AJ30" s="521"/>
      <c r="AL30" s="525"/>
      <c r="AM30" s="525"/>
      <c r="AN30" s="525"/>
    </row>
    <row r="31" spans="1:46">
      <c r="C31" s="525"/>
      <c r="J31" s="566"/>
      <c r="AB31" s="521"/>
      <c r="AC31" s="521"/>
      <c r="AD31" s="521"/>
      <c r="AE31" s="521"/>
      <c r="AF31" s="521"/>
      <c r="AG31" s="521"/>
      <c r="AH31" s="521"/>
      <c r="AI31" s="521"/>
      <c r="AJ31" s="521"/>
      <c r="AL31" s="525"/>
      <c r="AM31" s="525"/>
      <c r="AN31" s="525"/>
    </row>
    <row r="32" spans="1:46">
      <c r="C32" s="525"/>
      <c r="J32" s="566"/>
      <c r="AB32" s="521"/>
      <c r="AC32" s="521"/>
      <c r="AD32" s="521"/>
      <c r="AE32" s="521"/>
      <c r="AF32" s="521"/>
      <c r="AG32" s="521"/>
      <c r="AH32" s="521"/>
      <c r="AI32" s="521"/>
      <c r="AJ32" s="521"/>
      <c r="AL32" s="525"/>
      <c r="AM32" s="525"/>
      <c r="AN32" s="525"/>
    </row>
    <row r="33" spans="3:40">
      <c r="C33" s="525"/>
      <c r="J33" s="566"/>
      <c r="AB33" s="521"/>
      <c r="AC33" s="521"/>
      <c r="AD33" s="521"/>
      <c r="AE33" s="521"/>
      <c r="AF33" s="521"/>
      <c r="AG33" s="521"/>
      <c r="AH33" s="521"/>
      <c r="AI33" s="521"/>
      <c r="AJ33" s="521"/>
      <c r="AL33" s="525"/>
      <c r="AM33" s="525"/>
      <c r="AN33" s="525"/>
    </row>
    <row r="34" spans="3:40">
      <c r="C34" s="525"/>
      <c r="J34" s="566"/>
      <c r="AB34" s="521"/>
      <c r="AC34" s="521"/>
      <c r="AD34" s="521"/>
      <c r="AE34" s="521"/>
      <c r="AF34" s="521"/>
      <c r="AG34" s="521"/>
      <c r="AH34" s="521"/>
      <c r="AI34" s="521"/>
      <c r="AJ34" s="521"/>
      <c r="AL34" s="525"/>
      <c r="AM34" s="525"/>
      <c r="AN34" s="525"/>
    </row>
    <row r="35" spans="3:40">
      <c r="C35" s="525"/>
      <c r="J35" s="566"/>
      <c r="K35" s="521"/>
      <c r="L35" s="521"/>
      <c r="M35" s="521"/>
      <c r="N35" s="521"/>
      <c r="O35" s="521"/>
      <c r="P35" s="521"/>
      <c r="Q35" s="521"/>
      <c r="AB35" s="521"/>
      <c r="AC35" s="521"/>
      <c r="AD35" s="521"/>
      <c r="AE35" s="521"/>
      <c r="AF35" s="521"/>
      <c r="AG35" s="521"/>
      <c r="AH35" s="521"/>
      <c r="AI35" s="521"/>
      <c r="AJ35" s="521"/>
      <c r="AL35" s="525"/>
      <c r="AM35" s="525"/>
      <c r="AN35" s="525"/>
    </row>
    <row r="36" spans="3:40">
      <c r="C36" s="525"/>
      <c r="J36" s="566"/>
      <c r="AB36" s="521"/>
      <c r="AC36" s="521"/>
      <c r="AD36" s="521"/>
      <c r="AE36" s="521"/>
      <c r="AF36" s="521"/>
      <c r="AG36" s="521"/>
      <c r="AH36" s="521"/>
      <c r="AI36" s="521"/>
      <c r="AJ36" s="521"/>
      <c r="AL36" s="525"/>
      <c r="AM36" s="525"/>
      <c r="AN36" s="525"/>
    </row>
    <row r="37" spans="3:40">
      <c r="C37" s="525"/>
      <c r="J37" s="566"/>
      <c r="AL37" s="525"/>
      <c r="AM37" s="525"/>
      <c r="AN37" s="525"/>
    </row>
    <row r="38" spans="3:40">
      <c r="C38" s="525"/>
      <c r="J38" s="566"/>
      <c r="AL38" s="525"/>
      <c r="AM38" s="525"/>
      <c r="AN38" s="525"/>
    </row>
    <row r="39" spans="3:40">
      <c r="C39" s="525"/>
      <c r="J39" s="566"/>
      <c r="AL39" s="525"/>
      <c r="AM39" s="525"/>
      <c r="AN39" s="525"/>
    </row>
    <row r="40" spans="3:40">
      <c r="C40" s="525"/>
      <c r="J40" s="566"/>
      <c r="AL40" s="525"/>
      <c r="AM40" s="525"/>
      <c r="AN40" s="525"/>
    </row>
    <row r="41" spans="3:40">
      <c r="C41" s="525"/>
      <c r="J41" s="566"/>
      <c r="AL41" s="525"/>
      <c r="AM41" s="525"/>
      <c r="AN41" s="525"/>
    </row>
    <row r="42" spans="3:40">
      <c r="C42" s="525"/>
      <c r="J42" s="566"/>
      <c r="AL42" s="525"/>
      <c r="AM42" s="525"/>
      <c r="AN42" s="525"/>
    </row>
    <row r="43" spans="3:40">
      <c r="C43" s="525"/>
      <c r="J43" s="566"/>
      <c r="AL43" s="525"/>
      <c r="AM43" s="525"/>
      <c r="AN43" s="525"/>
    </row>
    <row r="44" spans="3:40">
      <c r="C44" s="525"/>
      <c r="J44" s="566"/>
      <c r="AL44" s="525"/>
      <c r="AM44" s="525"/>
      <c r="AN44" s="525"/>
    </row>
    <row r="45" spans="3:40">
      <c r="C45" s="525"/>
      <c r="J45" s="566"/>
      <c r="AL45" s="525"/>
      <c r="AM45" s="525"/>
      <c r="AN45" s="525"/>
    </row>
    <row r="46" spans="3:40">
      <c r="C46" s="525"/>
      <c r="J46" s="566"/>
      <c r="AL46" s="525"/>
      <c r="AM46" s="525"/>
      <c r="AN46" s="525"/>
    </row>
    <row r="47" spans="3:40">
      <c r="C47" s="525"/>
      <c r="J47" s="566"/>
      <c r="AL47" s="525"/>
      <c r="AM47" s="525"/>
      <c r="AN47" s="525"/>
    </row>
    <row r="48" spans="3:40">
      <c r="C48" s="525"/>
      <c r="J48" s="566"/>
      <c r="AL48" s="525"/>
      <c r="AM48" s="525"/>
      <c r="AN48" s="525"/>
    </row>
    <row r="49" spans="3:40">
      <c r="C49" s="525"/>
      <c r="E49" s="567"/>
      <c r="F49" s="567"/>
      <c r="G49" s="567"/>
      <c r="H49" s="567"/>
      <c r="I49" s="567"/>
      <c r="J49" s="566"/>
      <c r="R49" s="525"/>
      <c r="AL49" s="525"/>
      <c r="AM49" s="525"/>
      <c r="AN49" s="525"/>
    </row>
    <row r="50" spans="3:40">
      <c r="C50" s="525"/>
      <c r="E50" s="567"/>
      <c r="F50" s="567"/>
      <c r="G50" s="567"/>
      <c r="H50" s="567"/>
      <c r="I50" s="567"/>
      <c r="J50" s="566"/>
      <c r="R50" s="525"/>
      <c r="AL50" s="525"/>
      <c r="AM50" s="525"/>
      <c r="AN50" s="525"/>
    </row>
    <row r="51" spans="3:40">
      <c r="C51" s="525"/>
      <c r="E51" s="567"/>
      <c r="F51" s="567"/>
      <c r="G51" s="567"/>
      <c r="H51" s="567"/>
      <c r="I51" s="567"/>
      <c r="J51" s="566"/>
      <c r="R51" s="525"/>
      <c r="AL51" s="525"/>
      <c r="AM51" s="525"/>
      <c r="AN51" s="525"/>
    </row>
    <row r="52" spans="3:40">
      <c r="C52" s="525"/>
      <c r="E52" s="567"/>
      <c r="F52" s="567"/>
      <c r="G52" s="567"/>
      <c r="H52" s="567"/>
      <c r="I52" s="567"/>
      <c r="J52" s="566"/>
      <c r="R52" s="525"/>
      <c r="AL52" s="525"/>
      <c r="AM52" s="525"/>
      <c r="AN52" s="525"/>
    </row>
    <row r="53" spans="3:40">
      <c r="C53" s="525"/>
      <c r="E53" s="567"/>
      <c r="F53" s="567"/>
      <c r="G53" s="567"/>
      <c r="H53" s="567"/>
      <c r="I53" s="567"/>
      <c r="J53" s="566"/>
      <c r="R53" s="525"/>
      <c r="AL53" s="525"/>
      <c r="AM53" s="525"/>
      <c r="AN53" s="525"/>
    </row>
    <row r="54" spans="3:40">
      <c r="C54" s="525"/>
      <c r="E54" s="567"/>
      <c r="F54" s="567"/>
      <c r="G54" s="567"/>
      <c r="H54" s="567"/>
      <c r="I54" s="567"/>
      <c r="J54" s="566"/>
      <c r="R54" s="525"/>
      <c r="AL54" s="525"/>
      <c r="AM54" s="525"/>
      <c r="AN54" s="525"/>
    </row>
    <row r="55" spans="3:40">
      <c r="C55" s="525"/>
      <c r="E55" s="567"/>
      <c r="F55" s="567"/>
      <c r="G55" s="567"/>
      <c r="H55" s="567"/>
      <c r="I55" s="567"/>
      <c r="J55" s="566"/>
      <c r="R55" s="525"/>
      <c r="AL55" s="525"/>
      <c r="AM55" s="525"/>
      <c r="AN55" s="525"/>
    </row>
    <row r="56" spans="3:40">
      <c r="C56" s="525"/>
      <c r="E56" s="567"/>
      <c r="F56" s="567"/>
      <c r="G56" s="567"/>
      <c r="H56" s="567"/>
      <c r="I56" s="567"/>
      <c r="J56" s="566"/>
      <c r="R56" s="525"/>
      <c r="AL56" s="525"/>
      <c r="AM56" s="525"/>
      <c r="AN56" s="525"/>
    </row>
    <row r="57" spans="3:40">
      <c r="C57" s="525"/>
      <c r="E57" s="567"/>
      <c r="F57" s="567"/>
      <c r="G57" s="567"/>
      <c r="H57" s="567"/>
      <c r="I57" s="567"/>
      <c r="J57" s="566"/>
      <c r="R57" s="525"/>
      <c r="AL57" s="525"/>
      <c r="AM57" s="525"/>
      <c r="AN57" s="525"/>
    </row>
    <row r="58" spans="3:40">
      <c r="C58" s="525"/>
      <c r="E58" s="567"/>
      <c r="F58" s="567"/>
      <c r="G58" s="567"/>
      <c r="H58" s="567"/>
      <c r="I58" s="567"/>
      <c r="J58" s="566"/>
      <c r="R58" s="525"/>
      <c r="AL58" s="525"/>
      <c r="AM58" s="525"/>
      <c r="AN58" s="525"/>
    </row>
    <row r="59" spans="3:40">
      <c r="C59" s="525"/>
      <c r="E59" s="567"/>
      <c r="F59" s="567"/>
      <c r="G59" s="567"/>
      <c r="H59" s="567"/>
      <c r="I59" s="567"/>
      <c r="J59" s="566"/>
      <c r="R59" s="525"/>
      <c r="AL59" s="525"/>
      <c r="AM59" s="525"/>
      <c r="AN59" s="525"/>
    </row>
    <row r="60" spans="3:40">
      <c r="C60" s="525"/>
      <c r="E60" s="567"/>
      <c r="F60" s="567"/>
      <c r="G60" s="567"/>
      <c r="H60" s="567"/>
      <c r="I60" s="567"/>
      <c r="J60" s="566"/>
      <c r="R60" s="525"/>
      <c r="AL60" s="525"/>
      <c r="AM60" s="525"/>
      <c r="AN60" s="525"/>
    </row>
    <row r="61" spans="3:40">
      <c r="C61" s="525"/>
      <c r="E61" s="567"/>
      <c r="F61" s="567"/>
      <c r="G61" s="567"/>
      <c r="H61" s="567"/>
      <c r="I61" s="567"/>
      <c r="J61" s="566"/>
      <c r="R61" s="525"/>
      <c r="AL61" s="525"/>
      <c r="AM61" s="525"/>
      <c r="AN61" s="525"/>
    </row>
    <row r="62" spans="3:40">
      <c r="C62" s="525"/>
      <c r="E62" s="567"/>
      <c r="F62" s="567"/>
      <c r="G62" s="567"/>
      <c r="H62" s="567"/>
      <c r="I62" s="567"/>
      <c r="J62" s="566"/>
      <c r="R62" s="525"/>
      <c r="AL62" s="525"/>
      <c r="AM62" s="525"/>
      <c r="AN62" s="525"/>
    </row>
    <row r="63" spans="3:40">
      <c r="C63" s="525"/>
      <c r="E63" s="567"/>
      <c r="F63" s="567"/>
      <c r="G63" s="567"/>
      <c r="H63" s="567"/>
      <c r="I63" s="567"/>
      <c r="J63" s="566"/>
      <c r="R63" s="525"/>
      <c r="AL63" s="525"/>
      <c r="AM63" s="525"/>
      <c r="AN63" s="525"/>
    </row>
    <row r="64" spans="3:40">
      <c r="C64" s="525"/>
      <c r="E64" s="567"/>
      <c r="F64" s="567"/>
      <c r="G64" s="567"/>
      <c r="H64" s="567"/>
      <c r="I64" s="567"/>
      <c r="J64" s="566"/>
      <c r="R64" s="525"/>
      <c r="AL64" s="525"/>
      <c r="AM64" s="525"/>
      <c r="AN64" s="525"/>
    </row>
    <row r="65" spans="3:40">
      <c r="C65" s="525"/>
      <c r="E65" s="567"/>
      <c r="F65" s="567"/>
      <c r="G65" s="567"/>
      <c r="H65" s="567"/>
      <c r="I65" s="567"/>
      <c r="J65" s="566"/>
      <c r="R65" s="525"/>
      <c r="AL65" s="525"/>
      <c r="AM65" s="525"/>
      <c r="AN65" s="525"/>
    </row>
    <row r="66" spans="3:40">
      <c r="C66" s="525"/>
      <c r="E66" s="567"/>
      <c r="F66" s="567"/>
      <c r="G66" s="567"/>
      <c r="H66" s="567"/>
      <c r="I66" s="567"/>
      <c r="J66" s="566"/>
      <c r="R66" s="525"/>
      <c r="AL66" s="525"/>
      <c r="AM66" s="525"/>
      <c r="AN66" s="525"/>
    </row>
    <row r="67" spans="3:40">
      <c r="C67" s="525"/>
      <c r="E67" s="567"/>
      <c r="F67" s="567"/>
      <c r="G67" s="567"/>
      <c r="H67" s="567"/>
      <c r="I67" s="567"/>
      <c r="J67" s="566"/>
      <c r="R67" s="525"/>
      <c r="AL67" s="525"/>
      <c r="AM67" s="525"/>
      <c r="AN67" s="525"/>
    </row>
    <row r="68" spans="3:40">
      <c r="C68" s="525"/>
      <c r="E68" s="567"/>
      <c r="F68" s="567"/>
      <c r="G68" s="567"/>
      <c r="H68" s="567"/>
      <c r="I68" s="567"/>
      <c r="J68" s="566"/>
      <c r="R68" s="525"/>
      <c r="AL68" s="525"/>
      <c r="AM68" s="525"/>
      <c r="AN68" s="525"/>
    </row>
    <row r="69" spans="3:40">
      <c r="C69" s="525"/>
      <c r="E69" s="567"/>
      <c r="F69" s="567"/>
      <c r="G69" s="567"/>
      <c r="H69" s="567"/>
      <c r="I69" s="567"/>
      <c r="J69" s="566"/>
      <c r="R69" s="525"/>
      <c r="AL69" s="525"/>
      <c r="AM69" s="525"/>
      <c r="AN69" s="525"/>
    </row>
    <row r="70" spans="3:40">
      <c r="C70" s="525"/>
      <c r="E70" s="567"/>
      <c r="F70" s="567"/>
      <c r="G70" s="567"/>
      <c r="H70" s="567"/>
      <c r="I70" s="567"/>
      <c r="J70" s="566"/>
      <c r="R70" s="525"/>
      <c r="AL70" s="525"/>
      <c r="AM70" s="525"/>
      <c r="AN70" s="525"/>
    </row>
    <row r="71" spans="3:40">
      <c r="C71" s="525"/>
      <c r="E71" s="567"/>
      <c r="F71" s="567"/>
      <c r="G71" s="567"/>
      <c r="H71" s="567"/>
      <c r="I71" s="567"/>
      <c r="J71" s="566"/>
      <c r="R71" s="525"/>
      <c r="AL71" s="525"/>
      <c r="AM71" s="525"/>
      <c r="AN71" s="525"/>
    </row>
    <row r="72" spans="3:40">
      <c r="C72" s="525"/>
      <c r="E72" s="567"/>
      <c r="F72" s="567"/>
      <c r="G72" s="567"/>
      <c r="H72" s="567"/>
      <c r="I72" s="567"/>
      <c r="J72" s="566"/>
      <c r="R72" s="525"/>
      <c r="AL72" s="525"/>
      <c r="AM72" s="525"/>
      <c r="AN72" s="525"/>
    </row>
    <row r="73" spans="3:40">
      <c r="C73" s="525"/>
      <c r="E73" s="567"/>
      <c r="F73" s="567"/>
      <c r="G73" s="567"/>
      <c r="H73" s="567"/>
      <c r="I73" s="567"/>
      <c r="J73" s="566"/>
      <c r="R73" s="525"/>
      <c r="AL73" s="525"/>
      <c r="AM73" s="525"/>
      <c r="AN73" s="525"/>
    </row>
    <row r="74" spans="3:40">
      <c r="C74" s="525"/>
      <c r="E74" s="567"/>
      <c r="F74" s="567"/>
      <c r="G74" s="567"/>
      <c r="H74" s="567"/>
      <c r="I74" s="567"/>
      <c r="J74" s="566"/>
      <c r="R74" s="525"/>
      <c r="AL74" s="525"/>
      <c r="AM74" s="525"/>
      <c r="AN74" s="525"/>
    </row>
    <row r="75" spans="3:40">
      <c r="C75" s="525"/>
      <c r="E75" s="567"/>
      <c r="F75" s="567"/>
      <c r="G75" s="567"/>
      <c r="H75" s="567"/>
      <c r="I75" s="567"/>
      <c r="J75" s="566"/>
      <c r="R75" s="525"/>
      <c r="AL75" s="525"/>
      <c r="AM75" s="525"/>
      <c r="AN75" s="525"/>
    </row>
    <row r="76" spans="3:40">
      <c r="C76" s="525"/>
      <c r="E76" s="567"/>
      <c r="F76" s="567"/>
      <c r="G76" s="567"/>
      <c r="H76" s="567"/>
      <c r="I76" s="567"/>
      <c r="J76" s="566"/>
      <c r="R76" s="525"/>
      <c r="AL76" s="525"/>
      <c r="AM76" s="525"/>
      <c r="AN76" s="525"/>
    </row>
    <row r="77" spans="3:40">
      <c r="C77" s="525"/>
      <c r="E77" s="567"/>
      <c r="F77" s="567"/>
      <c r="G77" s="567"/>
      <c r="H77" s="567"/>
      <c r="I77" s="567"/>
      <c r="J77" s="566"/>
      <c r="R77" s="525"/>
      <c r="AL77" s="525"/>
      <c r="AM77" s="525"/>
      <c r="AN77" s="525"/>
    </row>
    <row r="78" spans="3:40">
      <c r="C78" s="525"/>
      <c r="E78" s="567"/>
      <c r="F78" s="567"/>
      <c r="G78" s="567"/>
      <c r="H78" s="567"/>
      <c r="I78" s="567"/>
      <c r="J78" s="566"/>
      <c r="R78" s="525"/>
      <c r="AL78" s="525"/>
      <c r="AM78" s="525"/>
      <c r="AN78" s="525"/>
    </row>
    <row r="79" spans="3:40">
      <c r="C79" s="525"/>
      <c r="E79" s="567"/>
      <c r="F79" s="567"/>
      <c r="G79" s="567"/>
      <c r="H79" s="567"/>
      <c r="I79" s="567"/>
      <c r="J79" s="566"/>
      <c r="R79" s="525"/>
      <c r="AL79" s="525"/>
      <c r="AM79" s="525"/>
      <c r="AN79" s="525"/>
    </row>
    <row r="80" spans="3:40">
      <c r="C80" s="525"/>
      <c r="E80" s="567"/>
      <c r="F80" s="567"/>
      <c r="G80" s="567"/>
      <c r="H80" s="567"/>
      <c r="I80" s="567"/>
      <c r="J80" s="566"/>
      <c r="R80" s="525"/>
      <c r="AL80" s="525"/>
      <c r="AM80" s="525"/>
      <c r="AN80" s="525"/>
    </row>
    <row r="81" spans="3:40">
      <c r="C81" s="525"/>
      <c r="E81" s="567"/>
      <c r="F81" s="567"/>
      <c r="G81" s="567"/>
      <c r="H81" s="567"/>
      <c r="I81" s="567"/>
      <c r="J81" s="566"/>
      <c r="R81" s="525"/>
      <c r="AL81" s="525"/>
      <c r="AM81" s="525"/>
      <c r="AN81" s="525"/>
    </row>
    <row r="82" spans="3:40">
      <c r="C82" s="525"/>
      <c r="E82" s="567"/>
      <c r="F82" s="567"/>
      <c r="G82" s="567"/>
      <c r="H82" s="567"/>
      <c r="I82" s="567"/>
      <c r="J82" s="566"/>
      <c r="R82" s="525"/>
      <c r="AL82" s="525"/>
      <c r="AM82" s="525"/>
      <c r="AN82" s="525"/>
    </row>
    <row r="83" spans="3:40">
      <c r="C83" s="525"/>
      <c r="E83" s="567"/>
      <c r="F83" s="567"/>
      <c r="G83" s="567"/>
      <c r="H83" s="567"/>
      <c r="I83" s="567"/>
      <c r="J83" s="566"/>
      <c r="R83" s="525"/>
      <c r="AL83" s="525"/>
      <c r="AM83" s="525"/>
      <c r="AN83" s="525"/>
    </row>
    <row r="84" spans="3:40">
      <c r="C84" s="525"/>
      <c r="E84" s="567"/>
      <c r="F84" s="567"/>
      <c r="G84" s="567"/>
      <c r="H84" s="567"/>
      <c r="I84" s="567"/>
      <c r="J84" s="566"/>
      <c r="R84" s="525"/>
      <c r="AL84" s="525"/>
      <c r="AM84" s="525"/>
      <c r="AN84" s="525"/>
    </row>
    <row r="85" spans="3:40">
      <c r="C85" s="525"/>
      <c r="E85" s="567"/>
      <c r="F85" s="567"/>
      <c r="G85" s="567"/>
      <c r="H85" s="567"/>
      <c r="I85" s="567"/>
      <c r="J85" s="566"/>
      <c r="R85" s="525"/>
      <c r="AL85" s="525"/>
      <c r="AM85" s="525"/>
      <c r="AN85" s="525"/>
    </row>
    <row r="86" spans="3:40">
      <c r="C86" s="525"/>
      <c r="E86" s="567"/>
      <c r="F86" s="567"/>
      <c r="G86" s="567"/>
      <c r="H86" s="567"/>
      <c r="I86" s="567"/>
      <c r="J86" s="566"/>
      <c r="R86" s="525"/>
      <c r="AL86" s="525"/>
      <c r="AM86" s="525"/>
      <c r="AN86" s="525"/>
    </row>
    <row r="87" spans="3:40">
      <c r="C87" s="525"/>
      <c r="E87" s="567"/>
      <c r="F87" s="567"/>
      <c r="G87" s="567"/>
      <c r="H87" s="567"/>
      <c r="I87" s="567"/>
      <c r="J87" s="566"/>
      <c r="R87" s="525"/>
      <c r="AL87" s="525"/>
      <c r="AM87" s="525"/>
      <c r="AN87" s="525"/>
    </row>
    <row r="88" spans="3:40">
      <c r="C88" s="525"/>
      <c r="E88" s="567"/>
      <c r="F88" s="567"/>
      <c r="G88" s="567"/>
      <c r="H88" s="567"/>
      <c r="I88" s="567"/>
      <c r="J88" s="566"/>
      <c r="R88" s="525"/>
      <c r="AL88" s="525"/>
      <c r="AM88" s="525"/>
      <c r="AN88" s="525"/>
    </row>
    <row r="89" spans="3:40">
      <c r="C89" s="525"/>
      <c r="E89" s="567"/>
      <c r="F89" s="567"/>
      <c r="G89" s="567"/>
      <c r="H89" s="567"/>
      <c r="I89" s="567"/>
      <c r="J89" s="566"/>
      <c r="R89" s="525"/>
      <c r="AL89" s="525"/>
      <c r="AM89" s="525"/>
      <c r="AN89" s="525"/>
    </row>
    <row r="90" spans="3:40">
      <c r="C90" s="525"/>
      <c r="E90" s="567"/>
      <c r="F90" s="567"/>
      <c r="G90" s="567"/>
      <c r="H90" s="567"/>
      <c r="I90" s="567"/>
      <c r="J90" s="566"/>
      <c r="R90" s="525"/>
      <c r="AL90" s="525"/>
      <c r="AM90" s="525"/>
      <c r="AN90" s="525"/>
    </row>
    <row r="91" spans="3:40">
      <c r="C91" s="525"/>
      <c r="E91" s="567"/>
      <c r="F91" s="567"/>
      <c r="G91" s="567"/>
      <c r="H91" s="567"/>
      <c r="I91" s="567"/>
      <c r="J91" s="566"/>
      <c r="R91" s="525"/>
      <c r="AL91" s="525"/>
      <c r="AM91" s="525"/>
      <c r="AN91" s="525"/>
    </row>
    <row r="92" spans="3:40">
      <c r="C92" s="525"/>
      <c r="E92" s="567"/>
      <c r="F92" s="567"/>
      <c r="G92" s="567"/>
      <c r="H92" s="567"/>
      <c r="I92" s="567"/>
      <c r="J92" s="566"/>
      <c r="R92" s="525"/>
      <c r="AL92" s="525"/>
      <c r="AM92" s="525"/>
      <c r="AN92" s="525"/>
    </row>
    <row r="93" spans="3:40">
      <c r="C93" s="525"/>
      <c r="E93" s="567"/>
      <c r="F93" s="567"/>
      <c r="G93" s="567"/>
      <c r="H93" s="567"/>
      <c r="I93" s="567"/>
      <c r="J93" s="566"/>
      <c r="R93" s="525"/>
      <c r="AL93" s="525"/>
      <c r="AM93" s="525"/>
      <c r="AN93" s="525"/>
    </row>
    <row r="94" spans="3:40">
      <c r="C94" s="525"/>
      <c r="E94" s="567"/>
      <c r="F94" s="567"/>
      <c r="G94" s="567"/>
      <c r="H94" s="567"/>
      <c r="I94" s="567"/>
      <c r="J94" s="566"/>
      <c r="R94" s="525"/>
      <c r="AL94" s="525"/>
      <c r="AM94" s="525"/>
      <c r="AN94" s="525"/>
    </row>
    <row r="95" spans="3:40">
      <c r="C95" s="525"/>
      <c r="E95" s="567"/>
      <c r="F95" s="567"/>
      <c r="G95" s="567"/>
      <c r="H95" s="567"/>
      <c r="I95" s="567"/>
      <c r="J95" s="566"/>
      <c r="R95" s="525"/>
      <c r="AL95" s="525"/>
      <c r="AM95" s="525"/>
      <c r="AN95" s="525"/>
    </row>
    <row r="96" spans="3:40">
      <c r="C96" s="525"/>
      <c r="E96" s="567"/>
      <c r="F96" s="567"/>
      <c r="G96" s="567"/>
      <c r="H96" s="567"/>
      <c r="I96" s="567"/>
      <c r="J96" s="566"/>
      <c r="R96" s="525"/>
      <c r="AL96" s="525"/>
      <c r="AM96" s="525"/>
      <c r="AN96" s="525"/>
    </row>
    <row r="97" spans="3:40">
      <c r="C97" s="525"/>
      <c r="E97" s="567"/>
      <c r="F97" s="567"/>
      <c r="G97" s="567"/>
      <c r="H97" s="567"/>
      <c r="I97" s="567"/>
      <c r="J97" s="566"/>
      <c r="R97" s="525"/>
      <c r="AL97" s="525"/>
      <c r="AM97" s="525"/>
      <c r="AN97" s="525"/>
    </row>
    <row r="98" spans="3:40">
      <c r="C98" s="525"/>
      <c r="E98" s="567"/>
      <c r="F98" s="567"/>
      <c r="G98" s="567"/>
      <c r="H98" s="567"/>
      <c r="I98" s="567"/>
      <c r="J98" s="566"/>
      <c r="R98" s="525"/>
      <c r="AL98" s="525"/>
      <c r="AM98" s="525"/>
      <c r="AN98" s="525"/>
    </row>
    <row r="99" spans="3:40">
      <c r="C99" s="525"/>
      <c r="E99" s="567"/>
      <c r="F99" s="567"/>
      <c r="G99" s="567"/>
      <c r="H99" s="567"/>
      <c r="I99" s="567"/>
      <c r="J99" s="566"/>
      <c r="R99" s="525"/>
      <c r="AL99" s="525"/>
      <c r="AM99" s="525"/>
      <c r="AN99" s="525"/>
    </row>
    <row r="100" spans="3:40">
      <c r="C100" s="525"/>
      <c r="E100" s="567"/>
      <c r="F100" s="567"/>
      <c r="G100" s="567"/>
      <c r="H100" s="567"/>
      <c r="I100" s="567"/>
      <c r="J100" s="566"/>
      <c r="R100" s="525"/>
      <c r="AL100" s="525"/>
      <c r="AM100" s="525"/>
      <c r="AN100" s="525"/>
    </row>
    <row r="101" spans="3:40">
      <c r="C101" s="525"/>
      <c r="E101" s="567"/>
      <c r="F101" s="567"/>
      <c r="G101" s="567"/>
      <c r="H101" s="567"/>
      <c r="I101" s="567"/>
      <c r="J101" s="566"/>
      <c r="R101" s="525"/>
      <c r="AL101" s="525"/>
      <c r="AM101" s="525"/>
      <c r="AN101" s="525"/>
    </row>
    <row r="102" spans="3:40">
      <c r="C102" s="525"/>
      <c r="E102" s="567"/>
      <c r="F102" s="567"/>
      <c r="G102" s="567"/>
      <c r="H102" s="567"/>
      <c r="I102" s="567"/>
      <c r="J102" s="566"/>
      <c r="R102" s="525"/>
      <c r="AL102" s="525"/>
      <c r="AM102" s="525"/>
      <c r="AN102" s="525"/>
    </row>
    <row r="103" spans="3:40">
      <c r="C103" s="525"/>
      <c r="E103" s="567"/>
      <c r="F103" s="567"/>
      <c r="G103" s="567"/>
      <c r="H103" s="567"/>
      <c r="I103" s="567"/>
      <c r="J103" s="566"/>
      <c r="R103" s="525"/>
      <c r="AL103" s="525"/>
      <c r="AM103" s="525"/>
      <c r="AN103" s="525"/>
    </row>
    <row r="104" spans="3:40">
      <c r="C104" s="525"/>
      <c r="E104" s="567"/>
      <c r="F104" s="567"/>
      <c r="G104" s="567"/>
      <c r="H104" s="567"/>
      <c r="I104" s="567"/>
      <c r="J104" s="566"/>
      <c r="R104" s="525"/>
      <c r="AL104" s="525"/>
      <c r="AM104" s="525"/>
      <c r="AN104" s="525"/>
    </row>
    <row r="105" spans="3:40">
      <c r="C105" s="525"/>
      <c r="E105" s="567"/>
      <c r="F105" s="567"/>
      <c r="G105" s="567"/>
      <c r="H105" s="567"/>
      <c r="I105" s="567"/>
      <c r="J105" s="566"/>
      <c r="R105" s="525"/>
      <c r="AL105" s="525"/>
      <c r="AM105" s="525"/>
      <c r="AN105" s="525"/>
    </row>
    <row r="106" spans="3:40">
      <c r="C106" s="525"/>
      <c r="E106" s="567"/>
      <c r="F106" s="567"/>
      <c r="G106" s="567"/>
      <c r="H106" s="567"/>
      <c r="I106" s="567"/>
      <c r="J106" s="566"/>
      <c r="R106" s="525"/>
      <c r="AL106" s="525"/>
      <c r="AM106" s="525"/>
      <c r="AN106" s="525"/>
    </row>
    <row r="107" spans="3:40">
      <c r="C107" s="525"/>
      <c r="E107" s="567"/>
      <c r="F107" s="567"/>
      <c r="G107" s="567"/>
      <c r="H107" s="567"/>
      <c r="I107" s="567"/>
      <c r="J107" s="566"/>
      <c r="R107" s="525"/>
      <c r="AL107" s="525"/>
      <c r="AM107" s="525"/>
      <c r="AN107" s="525"/>
    </row>
    <row r="108" spans="3:40">
      <c r="C108" s="525"/>
      <c r="E108" s="567"/>
      <c r="F108" s="567"/>
      <c r="G108" s="567"/>
      <c r="H108" s="567"/>
      <c r="I108" s="567"/>
      <c r="J108" s="566"/>
      <c r="R108" s="525"/>
      <c r="AL108" s="525"/>
      <c r="AM108" s="525"/>
      <c r="AN108" s="525"/>
    </row>
    <row r="109" spans="3:40">
      <c r="C109" s="525"/>
      <c r="E109" s="567"/>
      <c r="F109" s="567"/>
      <c r="G109" s="567"/>
      <c r="H109" s="567"/>
      <c r="I109" s="567"/>
      <c r="J109" s="566"/>
      <c r="R109" s="525"/>
      <c r="AL109" s="525"/>
      <c r="AM109" s="525"/>
      <c r="AN109" s="525"/>
    </row>
    <row r="110" spans="3:40">
      <c r="C110" s="525"/>
      <c r="E110" s="567"/>
      <c r="F110" s="567"/>
      <c r="G110" s="567"/>
      <c r="H110" s="567"/>
      <c r="I110" s="567"/>
      <c r="J110" s="566"/>
      <c r="R110" s="525"/>
      <c r="AL110" s="525"/>
      <c r="AM110" s="525"/>
      <c r="AN110" s="525"/>
    </row>
    <row r="111" spans="3:40">
      <c r="C111" s="525"/>
      <c r="E111" s="567"/>
      <c r="F111" s="567"/>
      <c r="G111" s="567"/>
      <c r="H111" s="567"/>
      <c r="I111" s="567"/>
      <c r="J111" s="566"/>
      <c r="R111" s="525"/>
      <c r="AL111" s="525"/>
      <c r="AM111" s="525"/>
      <c r="AN111" s="525"/>
    </row>
    <row r="112" spans="3:40">
      <c r="C112" s="525"/>
      <c r="E112" s="567"/>
      <c r="F112" s="567"/>
      <c r="G112" s="567"/>
      <c r="H112" s="567"/>
      <c r="I112" s="567"/>
      <c r="J112" s="566"/>
      <c r="R112" s="525"/>
      <c r="AL112" s="525"/>
      <c r="AM112" s="525"/>
      <c r="AN112" s="525"/>
    </row>
    <row r="113" spans="3:40">
      <c r="C113" s="525"/>
      <c r="E113" s="567"/>
      <c r="F113" s="567"/>
      <c r="G113" s="567"/>
      <c r="H113" s="567"/>
      <c r="I113" s="567"/>
      <c r="J113" s="566"/>
      <c r="R113" s="525"/>
      <c r="AL113" s="525"/>
      <c r="AM113" s="525"/>
      <c r="AN113" s="525"/>
    </row>
    <row r="114" spans="3:40">
      <c r="C114" s="525"/>
      <c r="E114" s="567"/>
      <c r="F114" s="567"/>
      <c r="G114" s="567"/>
      <c r="H114" s="567"/>
      <c r="I114" s="567"/>
      <c r="J114" s="566"/>
      <c r="R114" s="525"/>
      <c r="AL114" s="525"/>
      <c r="AM114" s="525"/>
      <c r="AN114" s="525"/>
    </row>
    <row r="115" spans="3:40">
      <c r="C115" s="525"/>
      <c r="E115" s="567"/>
      <c r="F115" s="567"/>
      <c r="G115" s="567"/>
      <c r="H115" s="567"/>
      <c r="I115" s="567"/>
      <c r="J115" s="566"/>
      <c r="R115" s="525"/>
      <c r="AL115" s="525"/>
      <c r="AM115" s="525"/>
      <c r="AN115" s="525"/>
    </row>
    <row r="116" spans="3:40">
      <c r="C116" s="525"/>
      <c r="E116" s="567"/>
      <c r="F116" s="567"/>
      <c r="G116" s="567"/>
      <c r="H116" s="567"/>
      <c r="I116" s="567"/>
      <c r="J116" s="566"/>
      <c r="R116" s="525"/>
      <c r="AL116" s="525"/>
      <c r="AM116" s="525"/>
      <c r="AN116" s="525"/>
    </row>
    <row r="117" spans="3:40">
      <c r="C117" s="525"/>
      <c r="E117" s="567"/>
      <c r="F117" s="567"/>
      <c r="G117" s="567"/>
      <c r="H117" s="567"/>
      <c r="I117" s="567"/>
      <c r="J117" s="566"/>
      <c r="R117" s="525"/>
      <c r="AL117" s="525"/>
      <c r="AM117" s="525"/>
      <c r="AN117" s="525"/>
    </row>
    <row r="118" spans="3:40">
      <c r="C118" s="525"/>
      <c r="E118" s="567"/>
      <c r="F118" s="567"/>
      <c r="G118" s="567"/>
      <c r="H118" s="567"/>
      <c r="I118" s="567"/>
      <c r="J118" s="566"/>
      <c r="R118" s="525"/>
      <c r="AL118" s="525"/>
      <c r="AM118" s="525"/>
      <c r="AN118" s="525"/>
    </row>
    <row r="119" spans="3:40">
      <c r="C119" s="525"/>
      <c r="E119" s="567"/>
      <c r="F119" s="567"/>
      <c r="G119" s="567"/>
      <c r="H119" s="567"/>
      <c r="I119" s="567"/>
      <c r="J119" s="566"/>
      <c r="R119" s="525"/>
      <c r="AL119" s="525"/>
      <c r="AM119" s="525"/>
      <c r="AN119" s="525"/>
    </row>
    <row r="120" spans="3:40">
      <c r="C120" s="525"/>
      <c r="E120" s="567"/>
      <c r="F120" s="567"/>
      <c r="G120" s="567"/>
      <c r="H120" s="567"/>
      <c r="I120" s="567"/>
      <c r="J120" s="566"/>
      <c r="R120" s="525"/>
      <c r="AL120" s="525"/>
      <c r="AM120" s="525"/>
      <c r="AN120" s="525"/>
    </row>
    <row r="121" spans="3:40">
      <c r="C121" s="525"/>
      <c r="E121" s="567"/>
      <c r="F121" s="567"/>
      <c r="G121" s="567"/>
      <c r="H121" s="567"/>
      <c r="I121" s="567"/>
      <c r="J121" s="566"/>
      <c r="R121" s="525"/>
      <c r="AL121" s="525"/>
      <c r="AM121" s="525"/>
      <c r="AN121" s="525"/>
    </row>
    <row r="122" spans="3:40">
      <c r="C122" s="525"/>
      <c r="E122" s="567"/>
      <c r="F122" s="567"/>
      <c r="G122" s="567"/>
      <c r="H122" s="567"/>
      <c r="I122" s="567"/>
      <c r="J122" s="566"/>
      <c r="R122" s="525"/>
      <c r="AL122" s="525"/>
      <c r="AM122" s="525"/>
      <c r="AN122" s="525"/>
    </row>
    <row r="123" spans="3:40">
      <c r="C123" s="525"/>
      <c r="E123" s="567"/>
      <c r="F123" s="567"/>
      <c r="G123" s="567"/>
      <c r="H123" s="567"/>
      <c r="I123" s="567"/>
      <c r="J123" s="566"/>
      <c r="R123" s="525"/>
      <c r="AL123" s="525"/>
      <c r="AM123" s="525"/>
      <c r="AN123" s="525"/>
    </row>
    <row r="124" spans="3:40">
      <c r="C124" s="525"/>
      <c r="E124" s="567"/>
      <c r="F124" s="567"/>
      <c r="G124" s="567"/>
      <c r="H124" s="567"/>
      <c r="I124" s="567"/>
      <c r="J124" s="566"/>
      <c r="R124" s="525"/>
      <c r="AL124" s="525"/>
      <c r="AM124" s="525"/>
      <c r="AN124" s="525"/>
    </row>
    <row r="125" spans="3:40">
      <c r="C125" s="525"/>
      <c r="E125" s="567"/>
      <c r="F125" s="567"/>
      <c r="G125" s="567"/>
      <c r="H125" s="567"/>
      <c r="I125" s="567"/>
      <c r="J125" s="566"/>
      <c r="R125" s="525"/>
      <c r="AL125" s="525"/>
      <c r="AM125" s="525"/>
      <c r="AN125" s="525"/>
    </row>
    <row r="126" spans="3:40">
      <c r="C126" s="525"/>
      <c r="E126" s="567"/>
      <c r="F126" s="567"/>
      <c r="G126" s="567"/>
      <c r="H126" s="567"/>
      <c r="I126" s="567"/>
      <c r="J126" s="566"/>
      <c r="R126" s="525"/>
      <c r="AL126" s="525"/>
      <c r="AM126" s="525"/>
      <c r="AN126" s="525"/>
    </row>
    <row r="127" spans="3:40">
      <c r="C127" s="525"/>
      <c r="E127" s="567"/>
      <c r="F127" s="567"/>
      <c r="G127" s="567"/>
      <c r="H127" s="567"/>
      <c r="I127" s="567"/>
      <c r="J127" s="566"/>
      <c r="R127" s="525"/>
      <c r="AL127" s="525"/>
      <c r="AM127" s="525"/>
      <c r="AN127" s="525"/>
    </row>
    <row r="128" spans="3:40">
      <c r="C128" s="525"/>
      <c r="E128" s="567"/>
      <c r="F128" s="567"/>
      <c r="G128" s="567"/>
      <c r="H128" s="567"/>
      <c r="I128" s="567"/>
      <c r="J128" s="566"/>
      <c r="R128" s="525"/>
      <c r="AL128" s="525"/>
      <c r="AM128" s="525"/>
      <c r="AN128" s="525"/>
    </row>
    <row r="129" spans="3:40">
      <c r="C129" s="525"/>
      <c r="E129" s="567"/>
      <c r="F129" s="567"/>
      <c r="G129" s="567"/>
      <c r="H129" s="567"/>
      <c r="I129" s="567"/>
      <c r="J129" s="566"/>
      <c r="R129" s="525"/>
      <c r="AL129" s="525"/>
      <c r="AM129" s="525"/>
      <c r="AN129" s="525"/>
    </row>
    <row r="130" spans="3:40">
      <c r="C130" s="525"/>
      <c r="E130" s="567"/>
      <c r="F130" s="567"/>
      <c r="G130" s="567"/>
      <c r="H130" s="567"/>
      <c r="I130" s="567"/>
      <c r="J130" s="566"/>
      <c r="R130" s="525"/>
      <c r="AL130" s="525"/>
      <c r="AM130" s="525"/>
      <c r="AN130" s="525"/>
    </row>
    <row r="131" spans="3:40">
      <c r="C131" s="525"/>
      <c r="E131" s="567"/>
      <c r="F131" s="567"/>
      <c r="G131" s="567"/>
      <c r="H131" s="567"/>
      <c r="I131" s="567"/>
      <c r="J131" s="566"/>
      <c r="R131" s="525"/>
      <c r="AL131" s="525"/>
      <c r="AM131" s="525"/>
      <c r="AN131" s="525"/>
    </row>
    <row r="132" spans="3:40">
      <c r="C132" s="525"/>
      <c r="E132" s="567"/>
      <c r="F132" s="567"/>
      <c r="G132" s="567"/>
      <c r="H132" s="567"/>
      <c r="I132" s="567"/>
      <c r="J132" s="566"/>
      <c r="R132" s="525"/>
      <c r="AL132" s="525"/>
      <c r="AM132" s="525"/>
      <c r="AN132" s="525"/>
    </row>
    <row r="133" spans="3:40">
      <c r="C133" s="525"/>
      <c r="E133" s="567"/>
      <c r="F133" s="567"/>
      <c r="G133" s="567"/>
      <c r="H133" s="567"/>
      <c r="I133" s="567"/>
      <c r="J133" s="566"/>
      <c r="R133" s="525"/>
      <c r="AL133" s="525"/>
      <c r="AM133" s="525"/>
      <c r="AN133" s="525"/>
    </row>
    <row r="134" spans="3:40">
      <c r="C134" s="525"/>
      <c r="E134" s="567"/>
      <c r="F134" s="567"/>
      <c r="G134" s="567"/>
      <c r="H134" s="567"/>
      <c r="I134" s="567"/>
      <c r="J134" s="566"/>
      <c r="R134" s="525"/>
      <c r="AL134" s="525"/>
      <c r="AM134" s="525"/>
      <c r="AN134" s="525"/>
    </row>
    <row r="135" spans="3:40">
      <c r="C135" s="525"/>
      <c r="E135" s="567"/>
      <c r="F135" s="567"/>
      <c r="G135" s="567"/>
      <c r="H135" s="567"/>
      <c r="I135" s="567"/>
      <c r="J135" s="566"/>
      <c r="R135" s="525"/>
      <c r="AL135" s="525"/>
      <c r="AM135" s="525"/>
      <c r="AN135" s="525"/>
    </row>
    <row r="136" spans="3:40">
      <c r="C136" s="525"/>
      <c r="E136" s="567"/>
      <c r="F136" s="567"/>
      <c r="G136" s="567"/>
      <c r="H136" s="567"/>
      <c r="I136" s="567"/>
      <c r="J136" s="566"/>
      <c r="R136" s="525"/>
      <c r="AL136" s="525"/>
      <c r="AM136" s="525"/>
      <c r="AN136" s="525"/>
    </row>
    <row r="137" spans="3:40">
      <c r="C137" s="525"/>
      <c r="E137" s="567"/>
      <c r="F137" s="567"/>
      <c r="G137" s="567"/>
      <c r="H137" s="567"/>
      <c r="I137" s="567"/>
      <c r="J137" s="566"/>
      <c r="R137" s="525"/>
      <c r="AL137" s="525"/>
      <c r="AM137" s="525"/>
      <c r="AN137" s="525"/>
    </row>
    <row r="138" spans="3:40">
      <c r="C138" s="525"/>
      <c r="E138" s="567"/>
      <c r="F138" s="567"/>
      <c r="G138" s="567"/>
      <c r="H138" s="567"/>
      <c r="I138" s="567"/>
      <c r="J138" s="566"/>
      <c r="R138" s="525"/>
      <c r="AL138" s="525"/>
      <c r="AM138" s="525"/>
      <c r="AN138" s="525"/>
    </row>
    <row r="139" spans="3:40">
      <c r="C139" s="525"/>
      <c r="E139" s="567"/>
      <c r="F139" s="567"/>
      <c r="G139" s="567"/>
      <c r="H139" s="567"/>
      <c r="I139" s="567"/>
      <c r="J139" s="566"/>
      <c r="R139" s="525"/>
      <c r="AL139" s="525"/>
      <c r="AM139" s="525"/>
      <c r="AN139" s="525"/>
    </row>
    <row r="140" spans="3:40">
      <c r="C140" s="525"/>
      <c r="E140" s="567"/>
      <c r="F140" s="567"/>
      <c r="G140" s="567"/>
      <c r="H140" s="567"/>
      <c r="I140" s="567"/>
      <c r="J140" s="566"/>
      <c r="R140" s="525"/>
      <c r="AL140" s="525"/>
      <c r="AM140" s="525"/>
      <c r="AN140" s="525"/>
    </row>
    <row r="141" spans="3:40">
      <c r="C141" s="525"/>
      <c r="E141" s="567"/>
      <c r="F141" s="567"/>
      <c r="G141" s="567"/>
      <c r="H141" s="567"/>
      <c r="I141" s="567"/>
      <c r="J141" s="566"/>
      <c r="R141" s="525"/>
      <c r="AL141" s="525"/>
      <c r="AM141" s="525"/>
      <c r="AN141" s="525"/>
    </row>
    <row r="142" spans="3:40">
      <c r="C142" s="525"/>
      <c r="E142" s="567"/>
      <c r="F142" s="567"/>
      <c r="G142" s="567"/>
      <c r="H142" s="567"/>
      <c r="I142" s="567"/>
      <c r="J142" s="566"/>
      <c r="R142" s="525"/>
      <c r="AL142" s="525"/>
      <c r="AM142" s="525"/>
      <c r="AN142" s="525"/>
    </row>
    <row r="143" spans="3:40">
      <c r="C143" s="525"/>
      <c r="E143" s="567"/>
      <c r="F143" s="567"/>
      <c r="G143" s="567"/>
      <c r="H143" s="567"/>
      <c r="I143" s="567"/>
      <c r="J143" s="566"/>
      <c r="R143" s="525"/>
      <c r="AL143" s="525"/>
      <c r="AM143" s="525"/>
      <c r="AN143" s="525"/>
    </row>
    <row r="144" spans="3:40">
      <c r="C144" s="525"/>
      <c r="E144" s="567"/>
      <c r="F144" s="567"/>
      <c r="G144" s="567"/>
      <c r="H144" s="567"/>
      <c r="I144" s="567"/>
      <c r="J144" s="566"/>
      <c r="R144" s="525"/>
      <c r="AL144" s="525"/>
      <c r="AM144" s="525"/>
      <c r="AN144" s="525"/>
    </row>
    <row r="145" spans="3:40">
      <c r="C145" s="525"/>
      <c r="E145" s="567"/>
      <c r="F145" s="567"/>
      <c r="G145" s="567"/>
      <c r="H145" s="567"/>
      <c r="I145" s="567"/>
      <c r="J145" s="566"/>
      <c r="R145" s="525"/>
      <c r="AL145" s="525"/>
      <c r="AM145" s="525"/>
      <c r="AN145" s="525"/>
    </row>
    <row r="146" spans="3:40">
      <c r="C146" s="525"/>
      <c r="E146" s="567"/>
      <c r="F146" s="567"/>
      <c r="G146" s="567"/>
      <c r="H146" s="567"/>
      <c r="I146" s="567"/>
      <c r="J146" s="566"/>
      <c r="R146" s="525"/>
      <c r="AL146" s="525"/>
      <c r="AM146" s="525"/>
      <c r="AN146" s="525"/>
    </row>
    <row r="147" spans="3:40">
      <c r="C147" s="525"/>
      <c r="E147" s="567"/>
      <c r="F147" s="567"/>
      <c r="G147" s="567"/>
      <c r="H147" s="567"/>
      <c r="I147" s="567"/>
      <c r="J147" s="566"/>
      <c r="R147" s="525"/>
      <c r="AL147" s="525"/>
      <c r="AM147" s="525"/>
      <c r="AN147" s="525"/>
    </row>
    <row r="148" spans="3:40">
      <c r="C148" s="525"/>
      <c r="E148" s="567"/>
      <c r="F148" s="567"/>
      <c r="G148" s="567"/>
      <c r="H148" s="567"/>
      <c r="I148" s="567"/>
      <c r="J148" s="566"/>
      <c r="R148" s="525"/>
      <c r="AL148" s="525"/>
      <c r="AM148" s="525"/>
      <c r="AN148" s="525"/>
    </row>
    <row r="149" spans="3:40">
      <c r="C149" s="525"/>
      <c r="E149" s="567"/>
      <c r="F149" s="567"/>
      <c r="G149" s="567"/>
      <c r="H149" s="567"/>
      <c r="I149" s="567"/>
      <c r="J149" s="566"/>
      <c r="R149" s="525"/>
      <c r="AL149" s="525"/>
      <c r="AM149" s="525"/>
      <c r="AN149" s="525"/>
    </row>
    <row r="150" spans="3:40">
      <c r="C150" s="525"/>
      <c r="E150" s="567"/>
      <c r="F150" s="567"/>
      <c r="G150" s="567"/>
      <c r="H150" s="567"/>
      <c r="I150" s="567"/>
      <c r="J150" s="566"/>
      <c r="R150" s="525"/>
      <c r="AL150" s="525"/>
      <c r="AM150" s="525"/>
      <c r="AN150" s="525"/>
    </row>
    <row r="151" spans="3:40">
      <c r="C151" s="525"/>
      <c r="E151" s="567"/>
      <c r="F151" s="567"/>
      <c r="G151" s="567"/>
      <c r="H151" s="567"/>
      <c r="I151" s="567"/>
      <c r="J151" s="566"/>
      <c r="R151" s="525"/>
      <c r="AL151" s="525"/>
      <c r="AM151" s="525"/>
      <c r="AN151" s="525"/>
    </row>
    <row r="152" spans="3:40">
      <c r="C152" s="525"/>
      <c r="E152" s="567"/>
      <c r="F152" s="567"/>
      <c r="G152" s="567"/>
      <c r="H152" s="567"/>
      <c r="I152" s="567"/>
      <c r="J152" s="566"/>
      <c r="R152" s="525"/>
      <c r="AL152" s="525"/>
      <c r="AM152" s="525"/>
      <c r="AN152" s="525"/>
    </row>
    <row r="153" spans="3:40">
      <c r="C153" s="525"/>
      <c r="E153" s="567"/>
      <c r="F153" s="567"/>
      <c r="G153" s="567"/>
      <c r="H153" s="567"/>
      <c r="I153" s="567"/>
      <c r="J153" s="566"/>
      <c r="R153" s="525"/>
      <c r="AL153" s="525"/>
      <c r="AM153" s="525"/>
      <c r="AN153" s="525"/>
    </row>
    <row r="154" spans="3:40">
      <c r="C154" s="525"/>
      <c r="E154" s="567"/>
      <c r="F154" s="567"/>
      <c r="G154" s="567"/>
      <c r="H154" s="567"/>
      <c r="I154" s="567"/>
      <c r="J154" s="566"/>
      <c r="R154" s="525"/>
      <c r="AL154" s="525"/>
      <c r="AM154" s="525"/>
      <c r="AN154" s="525"/>
    </row>
    <row r="155" spans="3:40">
      <c r="C155" s="525"/>
      <c r="E155" s="567"/>
      <c r="F155" s="567"/>
      <c r="G155" s="567"/>
      <c r="H155" s="567"/>
      <c r="I155" s="567"/>
      <c r="J155" s="566"/>
      <c r="R155" s="525"/>
      <c r="AL155" s="525"/>
      <c r="AM155" s="525"/>
      <c r="AN155" s="525"/>
    </row>
    <row r="156" spans="3:40">
      <c r="C156" s="525"/>
      <c r="E156" s="567"/>
      <c r="F156" s="567"/>
      <c r="G156" s="567"/>
      <c r="H156" s="567"/>
      <c r="I156" s="567"/>
      <c r="J156" s="566"/>
      <c r="R156" s="525"/>
      <c r="AL156" s="525"/>
      <c r="AM156" s="525"/>
      <c r="AN156" s="525"/>
    </row>
    <row r="157" spans="3:40">
      <c r="C157" s="525"/>
      <c r="E157" s="567"/>
      <c r="F157" s="567"/>
      <c r="G157" s="567"/>
      <c r="H157" s="567"/>
      <c r="I157" s="567"/>
      <c r="J157" s="566"/>
      <c r="R157" s="525"/>
      <c r="AL157" s="525"/>
      <c r="AM157" s="525"/>
      <c r="AN157" s="525"/>
    </row>
    <row r="158" spans="3:40">
      <c r="C158" s="525"/>
      <c r="E158" s="567"/>
      <c r="F158" s="567"/>
      <c r="G158" s="567"/>
      <c r="H158" s="567"/>
      <c r="I158" s="567"/>
      <c r="J158" s="566"/>
      <c r="R158" s="525"/>
      <c r="AL158" s="525"/>
      <c r="AM158" s="525"/>
      <c r="AN158" s="525"/>
    </row>
    <row r="159" spans="3:40">
      <c r="C159" s="525"/>
      <c r="E159" s="567"/>
      <c r="F159" s="567"/>
      <c r="G159" s="567"/>
      <c r="H159" s="567"/>
      <c r="I159" s="567"/>
      <c r="J159" s="566"/>
      <c r="R159" s="525"/>
      <c r="AL159" s="525"/>
      <c r="AM159" s="525"/>
      <c r="AN159" s="525"/>
    </row>
    <row r="160" spans="3:40">
      <c r="C160" s="525"/>
      <c r="E160" s="567"/>
      <c r="F160" s="567"/>
      <c r="G160" s="567"/>
      <c r="H160" s="567"/>
      <c r="I160" s="567"/>
      <c r="J160" s="566"/>
      <c r="R160" s="525"/>
      <c r="AL160" s="525"/>
      <c r="AM160" s="525"/>
      <c r="AN160" s="525"/>
    </row>
    <row r="161" spans="3:40">
      <c r="C161" s="525"/>
      <c r="E161" s="567"/>
      <c r="F161" s="567"/>
      <c r="G161" s="567"/>
      <c r="H161" s="567"/>
      <c r="I161" s="567"/>
      <c r="J161" s="566"/>
      <c r="R161" s="525"/>
      <c r="AL161" s="525"/>
      <c r="AM161" s="525"/>
      <c r="AN161" s="525"/>
    </row>
    <row r="162" spans="3:40">
      <c r="C162" s="525"/>
      <c r="E162" s="567"/>
      <c r="F162" s="567"/>
      <c r="G162" s="567"/>
      <c r="H162" s="567"/>
      <c r="I162" s="567"/>
      <c r="J162" s="566"/>
      <c r="R162" s="525"/>
      <c r="AL162" s="525"/>
      <c r="AM162" s="525"/>
      <c r="AN162" s="525"/>
    </row>
    <row r="163" spans="3:40">
      <c r="C163" s="525"/>
      <c r="E163" s="567"/>
      <c r="F163" s="567"/>
      <c r="G163" s="567"/>
      <c r="H163" s="567"/>
      <c r="I163" s="567"/>
      <c r="J163" s="566"/>
      <c r="R163" s="525"/>
      <c r="AL163" s="525"/>
      <c r="AM163" s="525"/>
      <c r="AN163" s="525"/>
    </row>
    <row r="164" spans="3:40">
      <c r="C164" s="525"/>
      <c r="E164" s="567"/>
      <c r="F164" s="567"/>
      <c r="G164" s="567"/>
      <c r="H164" s="567"/>
      <c r="I164" s="567"/>
      <c r="J164" s="566"/>
      <c r="R164" s="525"/>
      <c r="AL164" s="525"/>
      <c r="AM164" s="525"/>
      <c r="AN164" s="525"/>
    </row>
    <row r="165" spans="3:40">
      <c r="C165" s="525"/>
      <c r="E165" s="567"/>
      <c r="F165" s="567"/>
      <c r="G165" s="567"/>
      <c r="H165" s="567"/>
      <c r="I165" s="567"/>
      <c r="J165" s="566"/>
      <c r="R165" s="525"/>
      <c r="AL165" s="525"/>
      <c r="AM165" s="525"/>
      <c r="AN165" s="525"/>
    </row>
    <row r="166" spans="3:40">
      <c r="C166" s="525"/>
      <c r="E166" s="567"/>
      <c r="F166" s="567"/>
      <c r="G166" s="567"/>
      <c r="H166" s="567"/>
      <c r="I166" s="567"/>
      <c r="J166" s="566"/>
      <c r="R166" s="525"/>
      <c r="AL166" s="525"/>
      <c r="AM166" s="525"/>
      <c r="AN166" s="525"/>
    </row>
    <row r="167" spans="3:40">
      <c r="C167" s="525"/>
      <c r="E167" s="567"/>
      <c r="F167" s="567"/>
      <c r="G167" s="567"/>
      <c r="H167" s="567"/>
      <c r="I167" s="567"/>
      <c r="J167" s="566"/>
      <c r="R167" s="525"/>
      <c r="AL167" s="525"/>
      <c r="AM167" s="525"/>
      <c r="AN167" s="525"/>
    </row>
    <row r="168" spans="3:40">
      <c r="C168" s="525"/>
      <c r="E168" s="567"/>
      <c r="F168" s="567"/>
      <c r="G168" s="567"/>
      <c r="H168" s="567"/>
      <c r="I168" s="567"/>
      <c r="J168" s="566"/>
      <c r="R168" s="525"/>
      <c r="AL168" s="525"/>
      <c r="AM168" s="525"/>
      <c r="AN168" s="525"/>
    </row>
    <row r="169" spans="3:40">
      <c r="C169" s="525"/>
      <c r="E169" s="567"/>
      <c r="F169" s="567"/>
      <c r="G169" s="567"/>
      <c r="H169" s="567"/>
      <c r="I169" s="567"/>
      <c r="J169" s="566"/>
      <c r="R169" s="525"/>
      <c r="AL169" s="525"/>
      <c r="AM169" s="525"/>
      <c r="AN169" s="525"/>
    </row>
    <row r="170" spans="3:40">
      <c r="C170" s="525"/>
      <c r="E170" s="567"/>
      <c r="F170" s="567"/>
      <c r="G170" s="567"/>
      <c r="H170" s="567"/>
      <c r="I170" s="567"/>
      <c r="J170" s="566"/>
      <c r="R170" s="525"/>
      <c r="AL170" s="525"/>
      <c r="AM170" s="525"/>
      <c r="AN170" s="525"/>
    </row>
    <row r="171" spans="3:40">
      <c r="C171" s="525"/>
      <c r="E171" s="567"/>
      <c r="F171" s="567"/>
      <c r="G171" s="567"/>
      <c r="H171" s="567"/>
      <c r="I171" s="567"/>
      <c r="J171" s="566"/>
      <c r="R171" s="525"/>
      <c r="AL171" s="525"/>
      <c r="AM171" s="525"/>
      <c r="AN171" s="525"/>
    </row>
    <row r="172" spans="3:40">
      <c r="C172" s="525"/>
      <c r="E172" s="567"/>
      <c r="F172" s="567"/>
      <c r="G172" s="567"/>
      <c r="H172" s="567"/>
      <c r="I172" s="567"/>
      <c r="J172" s="566"/>
      <c r="R172" s="525"/>
      <c r="AL172" s="525"/>
      <c r="AM172" s="525"/>
      <c r="AN172" s="525"/>
    </row>
    <row r="173" spans="3:40">
      <c r="C173" s="525"/>
      <c r="E173" s="567"/>
      <c r="F173" s="567"/>
      <c r="G173" s="567"/>
      <c r="H173" s="567"/>
      <c r="I173" s="567"/>
      <c r="J173" s="566"/>
      <c r="R173" s="525"/>
      <c r="AL173" s="525"/>
      <c r="AM173" s="525"/>
      <c r="AN173" s="525"/>
    </row>
    <row r="174" spans="3:40">
      <c r="C174" s="525"/>
      <c r="E174" s="567"/>
      <c r="F174" s="567"/>
      <c r="G174" s="567"/>
      <c r="H174" s="567"/>
      <c r="I174" s="567"/>
      <c r="J174" s="566"/>
      <c r="R174" s="525"/>
      <c r="AL174" s="525"/>
      <c r="AM174" s="525"/>
      <c r="AN174" s="525"/>
    </row>
    <row r="175" spans="3:40">
      <c r="C175" s="525"/>
      <c r="E175" s="567"/>
      <c r="F175" s="567"/>
      <c r="G175" s="567"/>
      <c r="H175" s="567"/>
      <c r="I175" s="567"/>
      <c r="J175" s="566"/>
      <c r="R175" s="525"/>
      <c r="AL175" s="525"/>
      <c r="AM175" s="525"/>
      <c r="AN175" s="525"/>
    </row>
    <row r="176" spans="3:40">
      <c r="C176" s="525"/>
      <c r="E176" s="567"/>
      <c r="F176" s="567"/>
      <c r="G176" s="567"/>
      <c r="H176" s="567"/>
      <c r="I176" s="567"/>
      <c r="J176" s="566"/>
      <c r="R176" s="525"/>
      <c r="AL176" s="525"/>
      <c r="AM176" s="525"/>
      <c r="AN176" s="525"/>
    </row>
    <row r="177" spans="3:40">
      <c r="C177" s="525"/>
      <c r="E177" s="567"/>
      <c r="F177" s="567"/>
      <c r="G177" s="567"/>
      <c r="H177" s="567"/>
      <c r="I177" s="567"/>
      <c r="J177" s="566"/>
      <c r="R177" s="525"/>
      <c r="AL177" s="525"/>
      <c r="AM177" s="525"/>
      <c r="AN177" s="525"/>
    </row>
    <row r="178" spans="3:40">
      <c r="C178" s="525"/>
      <c r="E178" s="567"/>
      <c r="F178" s="567"/>
      <c r="G178" s="567"/>
      <c r="H178" s="567"/>
      <c r="I178" s="567"/>
      <c r="J178" s="566"/>
      <c r="R178" s="525"/>
      <c r="AL178" s="525"/>
      <c r="AM178" s="525"/>
      <c r="AN178" s="525"/>
    </row>
    <row r="179" spans="3:40">
      <c r="C179" s="525"/>
      <c r="E179" s="567"/>
      <c r="F179" s="567"/>
      <c r="G179" s="567"/>
      <c r="H179" s="567"/>
      <c r="I179" s="567"/>
      <c r="J179" s="566"/>
      <c r="R179" s="525"/>
      <c r="AL179" s="525"/>
      <c r="AM179" s="525"/>
      <c r="AN179" s="525"/>
    </row>
    <row r="180" spans="3:40">
      <c r="C180" s="525"/>
      <c r="E180" s="567"/>
      <c r="F180" s="567"/>
      <c r="G180" s="567"/>
      <c r="H180" s="567"/>
      <c r="I180" s="567"/>
      <c r="J180" s="566"/>
      <c r="R180" s="525"/>
      <c r="AL180" s="525"/>
      <c r="AM180" s="525"/>
      <c r="AN180" s="525"/>
    </row>
    <row r="181" spans="3:40">
      <c r="C181" s="525"/>
      <c r="E181" s="567"/>
      <c r="F181" s="567"/>
      <c r="G181" s="567"/>
      <c r="H181" s="567"/>
      <c r="I181" s="567"/>
      <c r="J181" s="566"/>
      <c r="R181" s="525"/>
      <c r="AL181" s="525"/>
      <c r="AM181" s="525"/>
      <c r="AN181" s="525"/>
    </row>
    <row r="182" spans="3:40">
      <c r="C182" s="525"/>
      <c r="E182" s="567"/>
      <c r="F182" s="567"/>
      <c r="G182" s="567"/>
      <c r="H182" s="567"/>
      <c r="I182" s="567"/>
      <c r="J182" s="566"/>
      <c r="R182" s="525"/>
      <c r="AL182" s="525"/>
      <c r="AM182" s="525"/>
      <c r="AN182" s="525"/>
    </row>
    <row r="183" spans="3:40">
      <c r="C183" s="525"/>
      <c r="E183" s="567"/>
      <c r="F183" s="567"/>
      <c r="G183" s="567"/>
      <c r="H183" s="567"/>
      <c r="I183" s="567"/>
      <c r="J183" s="566"/>
      <c r="R183" s="525"/>
      <c r="AL183" s="525"/>
      <c r="AM183" s="525"/>
      <c r="AN183" s="525"/>
    </row>
    <row r="184" spans="3:40">
      <c r="C184" s="525"/>
      <c r="E184" s="567"/>
      <c r="F184" s="567"/>
      <c r="G184" s="567"/>
      <c r="H184" s="567"/>
      <c r="I184" s="567"/>
      <c r="J184" s="566"/>
      <c r="R184" s="525"/>
      <c r="AL184" s="525"/>
      <c r="AM184" s="525"/>
      <c r="AN184" s="525"/>
    </row>
    <row r="185" spans="3:40">
      <c r="C185" s="525"/>
      <c r="E185" s="567"/>
      <c r="F185" s="567"/>
      <c r="G185" s="567"/>
      <c r="H185" s="567"/>
      <c r="I185" s="567"/>
      <c r="J185" s="566"/>
      <c r="R185" s="525"/>
      <c r="AL185" s="525"/>
      <c r="AM185" s="525"/>
      <c r="AN185" s="525"/>
    </row>
    <row r="186" spans="3:40">
      <c r="C186" s="525"/>
      <c r="E186" s="567"/>
      <c r="F186" s="567"/>
      <c r="G186" s="567"/>
      <c r="H186" s="567"/>
      <c r="I186" s="567"/>
      <c r="J186" s="566"/>
      <c r="R186" s="525"/>
      <c r="AL186" s="525"/>
      <c r="AM186" s="525"/>
      <c r="AN186" s="525"/>
    </row>
    <row r="187" spans="3:40">
      <c r="C187" s="525"/>
      <c r="E187" s="567"/>
      <c r="F187" s="567"/>
      <c r="G187" s="567"/>
      <c r="H187" s="567"/>
      <c r="I187" s="567"/>
      <c r="J187" s="566"/>
      <c r="R187" s="525"/>
      <c r="AL187" s="525"/>
      <c r="AM187" s="525"/>
      <c r="AN187" s="525"/>
    </row>
    <row r="188" spans="3:40">
      <c r="C188" s="525"/>
      <c r="E188" s="567"/>
      <c r="F188" s="567"/>
      <c r="G188" s="567"/>
      <c r="H188" s="567"/>
      <c r="I188" s="567"/>
      <c r="J188" s="566"/>
      <c r="R188" s="525"/>
      <c r="AL188" s="525"/>
      <c r="AM188" s="525"/>
      <c r="AN188" s="525"/>
    </row>
    <row r="189" spans="3:40">
      <c r="C189" s="525"/>
      <c r="E189" s="567"/>
      <c r="F189" s="567"/>
      <c r="G189" s="567"/>
      <c r="H189" s="567"/>
      <c r="I189" s="567"/>
      <c r="J189" s="566"/>
      <c r="R189" s="525"/>
      <c r="AL189" s="525"/>
      <c r="AM189" s="525"/>
      <c r="AN189" s="525"/>
    </row>
    <row r="190" spans="3:40">
      <c r="C190" s="525"/>
      <c r="E190" s="567"/>
      <c r="F190" s="567"/>
      <c r="G190" s="567"/>
      <c r="H190" s="567"/>
      <c r="I190" s="567"/>
      <c r="J190" s="566"/>
      <c r="R190" s="525"/>
      <c r="AL190" s="525"/>
      <c r="AM190" s="525"/>
      <c r="AN190" s="525"/>
    </row>
    <row r="191" spans="3:40">
      <c r="C191" s="525"/>
      <c r="E191" s="567"/>
      <c r="F191" s="567"/>
      <c r="G191" s="567"/>
      <c r="H191" s="567"/>
      <c r="I191" s="567"/>
      <c r="J191" s="566"/>
      <c r="R191" s="525"/>
      <c r="AL191" s="525"/>
      <c r="AM191" s="525"/>
      <c r="AN191" s="525"/>
    </row>
    <row r="192" spans="3:40">
      <c r="C192" s="525"/>
      <c r="E192" s="567"/>
      <c r="F192" s="567"/>
      <c r="G192" s="567"/>
      <c r="H192" s="567"/>
      <c r="I192" s="567"/>
      <c r="J192" s="566"/>
      <c r="R192" s="525"/>
      <c r="AL192" s="525"/>
      <c r="AM192" s="525"/>
      <c r="AN192" s="525"/>
    </row>
    <row r="193" spans="3:40">
      <c r="C193" s="525"/>
      <c r="E193" s="567"/>
      <c r="F193" s="567"/>
      <c r="G193" s="567"/>
      <c r="H193" s="567"/>
      <c r="I193" s="567"/>
      <c r="J193" s="566"/>
      <c r="R193" s="525"/>
      <c r="AL193" s="525"/>
      <c r="AM193" s="525"/>
      <c r="AN193" s="525"/>
    </row>
    <row r="194" spans="3:40">
      <c r="C194" s="525"/>
      <c r="E194" s="567"/>
      <c r="F194" s="567"/>
      <c r="G194" s="567"/>
      <c r="H194" s="567"/>
      <c r="I194" s="567"/>
      <c r="J194" s="566"/>
      <c r="R194" s="525"/>
      <c r="AL194" s="525"/>
      <c r="AM194" s="525"/>
      <c r="AN194" s="525"/>
    </row>
    <row r="195" spans="3:40">
      <c r="C195" s="525"/>
      <c r="E195" s="567"/>
      <c r="F195" s="567"/>
      <c r="G195" s="567"/>
      <c r="H195" s="567"/>
      <c r="I195" s="567"/>
      <c r="J195" s="566"/>
      <c r="R195" s="525"/>
      <c r="AL195" s="525"/>
      <c r="AM195" s="525"/>
      <c r="AN195" s="525"/>
    </row>
    <row r="196" spans="3:40">
      <c r="C196" s="525"/>
      <c r="E196" s="567"/>
      <c r="F196" s="567"/>
      <c r="G196" s="567"/>
      <c r="H196" s="567"/>
      <c r="I196" s="567"/>
      <c r="J196" s="566"/>
      <c r="R196" s="525"/>
      <c r="AL196" s="525"/>
      <c r="AM196" s="525"/>
      <c r="AN196" s="525"/>
    </row>
    <row r="197" spans="3:40">
      <c r="C197" s="525"/>
      <c r="E197" s="567"/>
      <c r="F197" s="567"/>
      <c r="G197" s="567"/>
      <c r="H197" s="567"/>
      <c r="I197" s="567"/>
      <c r="J197" s="566"/>
      <c r="R197" s="525"/>
      <c r="AL197" s="525"/>
      <c r="AM197" s="525"/>
      <c r="AN197" s="525"/>
    </row>
    <row r="198" spans="3:40">
      <c r="C198" s="525"/>
      <c r="E198" s="567"/>
      <c r="F198" s="567"/>
      <c r="G198" s="567"/>
      <c r="H198" s="567"/>
      <c r="I198" s="567"/>
      <c r="J198" s="566"/>
      <c r="R198" s="525"/>
      <c r="AL198" s="525"/>
      <c r="AM198" s="525"/>
      <c r="AN198" s="525"/>
    </row>
    <row r="199" spans="3:40">
      <c r="C199" s="525"/>
      <c r="E199" s="567"/>
      <c r="F199" s="567"/>
      <c r="G199" s="567"/>
      <c r="H199" s="567"/>
      <c r="I199" s="567"/>
      <c r="J199" s="566"/>
      <c r="R199" s="525"/>
      <c r="AL199" s="525"/>
      <c r="AM199" s="525"/>
      <c r="AN199" s="525"/>
    </row>
    <row r="200" spans="3:40">
      <c r="C200" s="525"/>
      <c r="E200" s="567"/>
      <c r="F200" s="567"/>
      <c r="G200" s="567"/>
      <c r="H200" s="567"/>
      <c r="I200" s="567"/>
      <c r="J200" s="566"/>
      <c r="R200" s="525"/>
      <c r="AL200" s="525"/>
      <c r="AM200" s="525"/>
      <c r="AN200" s="525"/>
    </row>
    <row r="201" spans="3:40">
      <c r="C201" s="525"/>
      <c r="E201" s="567"/>
      <c r="F201" s="567"/>
      <c r="G201" s="567"/>
      <c r="H201" s="567"/>
      <c r="I201" s="567"/>
      <c r="J201" s="566"/>
      <c r="R201" s="525"/>
      <c r="AL201" s="525"/>
      <c r="AM201" s="525"/>
      <c r="AN201" s="525"/>
    </row>
    <row r="202" spans="3:40">
      <c r="C202" s="525"/>
      <c r="E202" s="567"/>
      <c r="F202" s="567"/>
      <c r="G202" s="567"/>
      <c r="H202" s="567"/>
      <c r="I202" s="567"/>
      <c r="J202" s="566"/>
      <c r="R202" s="525"/>
      <c r="AL202" s="525"/>
      <c r="AM202" s="525"/>
      <c r="AN202" s="525"/>
    </row>
    <row r="203" spans="3:40">
      <c r="C203" s="525"/>
      <c r="E203" s="567"/>
      <c r="F203" s="567"/>
      <c r="G203" s="567"/>
      <c r="H203" s="567"/>
      <c r="I203" s="567"/>
      <c r="J203" s="566"/>
      <c r="R203" s="525"/>
      <c r="AL203" s="525"/>
      <c r="AM203" s="525"/>
      <c r="AN203" s="525"/>
    </row>
    <row r="204" spans="3:40">
      <c r="C204" s="525"/>
      <c r="E204" s="567"/>
      <c r="F204" s="567"/>
      <c r="G204" s="567"/>
      <c r="H204" s="567"/>
      <c r="I204" s="567"/>
      <c r="J204" s="566"/>
      <c r="R204" s="525"/>
      <c r="AL204" s="525"/>
      <c r="AM204" s="525"/>
      <c r="AN204" s="525"/>
    </row>
    <row r="205" spans="3:40">
      <c r="C205" s="525"/>
      <c r="E205" s="567"/>
      <c r="F205" s="567"/>
      <c r="G205" s="567"/>
      <c r="H205" s="567"/>
      <c r="I205" s="567"/>
      <c r="J205" s="566"/>
      <c r="R205" s="525"/>
      <c r="AL205" s="525"/>
      <c r="AM205" s="525"/>
      <c r="AN205" s="525"/>
    </row>
    <row r="206" spans="3:40">
      <c r="C206" s="525"/>
      <c r="E206" s="567"/>
      <c r="F206" s="567"/>
      <c r="G206" s="567"/>
      <c r="H206" s="567"/>
      <c r="I206" s="567"/>
      <c r="J206" s="566"/>
      <c r="R206" s="525"/>
      <c r="AL206" s="525"/>
      <c r="AM206" s="525"/>
      <c r="AN206" s="525"/>
    </row>
    <row r="207" spans="3:40">
      <c r="C207" s="525"/>
      <c r="E207" s="567"/>
      <c r="F207" s="567"/>
      <c r="G207" s="567"/>
      <c r="H207" s="567"/>
      <c r="I207" s="567"/>
      <c r="J207" s="566"/>
      <c r="R207" s="525"/>
      <c r="AL207" s="525"/>
      <c r="AM207" s="525"/>
      <c r="AN207" s="525"/>
    </row>
    <row r="208" spans="3:40">
      <c r="C208" s="525"/>
      <c r="E208" s="567"/>
      <c r="F208" s="567"/>
      <c r="G208" s="567"/>
      <c r="H208" s="567"/>
      <c r="I208" s="567"/>
      <c r="J208" s="566"/>
      <c r="R208" s="525"/>
      <c r="AL208" s="525"/>
      <c r="AM208" s="525"/>
      <c r="AN208" s="525"/>
    </row>
    <row r="209" spans="3:40">
      <c r="C209" s="525"/>
      <c r="E209" s="567"/>
      <c r="F209" s="567"/>
      <c r="G209" s="567"/>
      <c r="H209" s="567"/>
      <c r="I209" s="567"/>
      <c r="J209" s="566"/>
      <c r="R209" s="525"/>
      <c r="AL209" s="525"/>
      <c r="AM209" s="525"/>
      <c r="AN209" s="525"/>
    </row>
    <row r="210" spans="3:40">
      <c r="C210" s="525"/>
      <c r="E210" s="567"/>
      <c r="F210" s="567"/>
      <c r="G210" s="567"/>
      <c r="H210" s="567"/>
      <c r="I210" s="567"/>
      <c r="J210" s="566"/>
      <c r="R210" s="525"/>
      <c r="AL210" s="525"/>
      <c r="AM210" s="525"/>
      <c r="AN210" s="525"/>
    </row>
    <row r="211" spans="3:40">
      <c r="C211" s="525"/>
      <c r="E211" s="567"/>
      <c r="F211" s="567"/>
      <c r="G211" s="567"/>
      <c r="H211" s="567"/>
      <c r="I211" s="567"/>
      <c r="J211" s="566"/>
      <c r="R211" s="525"/>
      <c r="AL211" s="525"/>
      <c r="AM211" s="525"/>
      <c r="AN211" s="525"/>
    </row>
    <row r="212" spans="3:40">
      <c r="C212" s="525"/>
      <c r="E212" s="567"/>
      <c r="F212" s="567"/>
      <c r="G212" s="567"/>
      <c r="H212" s="567"/>
      <c r="I212" s="567"/>
      <c r="J212" s="566"/>
      <c r="R212" s="525"/>
      <c r="AL212" s="525"/>
      <c r="AM212" s="525"/>
      <c r="AN212" s="525"/>
    </row>
    <row r="213" spans="3:40">
      <c r="C213" s="525"/>
      <c r="E213" s="567"/>
      <c r="F213" s="567"/>
      <c r="G213" s="567"/>
      <c r="H213" s="567"/>
      <c r="I213" s="567"/>
      <c r="J213" s="566"/>
      <c r="R213" s="525"/>
      <c r="AL213" s="525"/>
      <c r="AM213" s="525"/>
      <c r="AN213" s="525"/>
    </row>
    <row r="214" spans="3:40">
      <c r="C214" s="525"/>
      <c r="E214" s="567"/>
      <c r="F214" s="567"/>
      <c r="G214" s="567"/>
      <c r="H214" s="567"/>
      <c r="I214" s="567"/>
      <c r="J214" s="566"/>
      <c r="R214" s="525"/>
      <c r="AL214" s="525"/>
      <c r="AM214" s="525"/>
      <c r="AN214" s="525"/>
    </row>
    <row r="215" spans="3:40">
      <c r="C215" s="525"/>
      <c r="E215" s="567"/>
      <c r="F215" s="567"/>
      <c r="G215" s="567"/>
      <c r="H215" s="567"/>
      <c r="I215" s="567"/>
      <c r="J215" s="566"/>
      <c r="R215" s="525"/>
      <c r="AL215" s="525"/>
      <c r="AM215" s="525"/>
      <c r="AN215" s="525"/>
    </row>
    <row r="216" spans="3:40">
      <c r="C216" s="525"/>
      <c r="E216" s="567"/>
      <c r="F216" s="567"/>
      <c r="G216" s="567"/>
      <c r="H216" s="567"/>
      <c r="I216" s="567"/>
      <c r="J216" s="566"/>
      <c r="R216" s="525"/>
      <c r="AL216" s="525"/>
      <c r="AM216" s="525"/>
      <c r="AN216" s="525"/>
    </row>
    <row r="217" spans="3:40">
      <c r="C217" s="525"/>
      <c r="E217" s="567"/>
      <c r="F217" s="567"/>
      <c r="G217" s="567"/>
      <c r="H217" s="567"/>
      <c r="I217" s="567"/>
      <c r="J217" s="566"/>
      <c r="R217" s="525"/>
      <c r="AL217" s="525"/>
      <c r="AM217" s="525"/>
      <c r="AN217" s="525"/>
    </row>
    <row r="218" spans="3:40">
      <c r="C218" s="525"/>
      <c r="E218" s="567"/>
      <c r="F218" s="567"/>
      <c r="G218" s="567"/>
      <c r="H218" s="567"/>
      <c r="I218" s="567"/>
      <c r="J218" s="566"/>
      <c r="R218" s="525"/>
      <c r="AL218" s="525"/>
      <c r="AM218" s="525"/>
      <c r="AN218" s="525"/>
    </row>
    <row r="219" spans="3:40">
      <c r="C219" s="525"/>
      <c r="E219" s="567"/>
      <c r="F219" s="567"/>
      <c r="G219" s="567"/>
      <c r="H219" s="567"/>
      <c r="I219" s="567"/>
      <c r="J219" s="566"/>
      <c r="R219" s="525"/>
      <c r="AL219" s="525"/>
      <c r="AM219" s="525"/>
      <c r="AN219" s="525"/>
    </row>
    <row r="220" spans="3:40">
      <c r="C220" s="525"/>
      <c r="E220" s="567"/>
      <c r="F220" s="567"/>
      <c r="G220" s="567"/>
      <c r="H220" s="567"/>
      <c r="I220" s="567"/>
      <c r="J220" s="566"/>
      <c r="R220" s="525"/>
      <c r="AL220" s="525"/>
      <c r="AM220" s="525"/>
      <c r="AN220" s="525"/>
    </row>
    <row r="221" spans="3:40">
      <c r="C221" s="525"/>
      <c r="E221" s="567"/>
      <c r="F221" s="567"/>
      <c r="G221" s="567"/>
      <c r="H221" s="567"/>
      <c r="I221" s="567"/>
      <c r="J221" s="566"/>
      <c r="R221" s="525"/>
      <c r="AL221" s="525"/>
      <c r="AM221" s="525"/>
      <c r="AN221" s="525"/>
    </row>
    <row r="222" spans="3:40">
      <c r="C222" s="525"/>
      <c r="E222" s="567"/>
      <c r="F222" s="567"/>
      <c r="G222" s="567"/>
      <c r="H222" s="567"/>
      <c r="I222" s="567"/>
      <c r="J222" s="566"/>
      <c r="R222" s="525"/>
      <c r="AL222" s="525"/>
      <c r="AM222" s="525"/>
      <c r="AN222" s="525"/>
    </row>
    <row r="223" spans="3:40">
      <c r="C223" s="525"/>
      <c r="E223" s="567"/>
      <c r="F223" s="567"/>
      <c r="G223" s="567"/>
      <c r="H223" s="567"/>
      <c r="I223" s="567"/>
      <c r="J223" s="566"/>
      <c r="R223" s="525"/>
      <c r="AL223" s="525"/>
      <c r="AM223" s="525"/>
      <c r="AN223" s="525"/>
    </row>
    <row r="224" spans="3:40">
      <c r="C224" s="525"/>
      <c r="E224" s="567"/>
      <c r="F224" s="567"/>
      <c r="G224" s="567"/>
      <c r="H224" s="567"/>
      <c r="I224" s="567"/>
      <c r="J224" s="566"/>
      <c r="R224" s="525"/>
      <c r="AL224" s="525"/>
      <c r="AM224" s="525"/>
      <c r="AN224" s="525"/>
    </row>
    <row r="225" spans="3:40">
      <c r="C225" s="525"/>
      <c r="E225" s="567"/>
      <c r="F225" s="567"/>
      <c r="G225" s="567"/>
      <c r="H225" s="567"/>
      <c r="I225" s="567"/>
      <c r="J225" s="566"/>
      <c r="R225" s="525"/>
      <c r="AL225" s="525"/>
      <c r="AM225" s="525"/>
      <c r="AN225" s="525"/>
    </row>
    <row r="226" spans="3:40">
      <c r="C226" s="525"/>
      <c r="E226" s="567"/>
      <c r="F226" s="567"/>
      <c r="G226" s="567"/>
      <c r="H226" s="567"/>
      <c r="I226" s="567"/>
      <c r="J226" s="566"/>
      <c r="R226" s="525"/>
      <c r="AL226" s="525"/>
      <c r="AM226" s="525"/>
      <c r="AN226" s="525"/>
    </row>
    <row r="227" spans="3:40">
      <c r="C227" s="525"/>
      <c r="E227" s="567"/>
      <c r="F227" s="567"/>
      <c r="G227" s="567"/>
      <c r="H227" s="567"/>
      <c r="I227" s="567"/>
      <c r="J227" s="566"/>
      <c r="R227" s="525"/>
      <c r="AL227" s="525"/>
      <c r="AM227" s="525"/>
      <c r="AN227" s="525"/>
    </row>
    <row r="228" spans="3:40">
      <c r="C228" s="525"/>
      <c r="E228" s="567"/>
      <c r="F228" s="567"/>
      <c r="G228" s="567"/>
      <c r="H228" s="567"/>
      <c r="I228" s="567"/>
      <c r="J228" s="566"/>
      <c r="R228" s="525"/>
      <c r="AL228" s="525"/>
      <c r="AM228" s="525"/>
      <c r="AN228" s="525"/>
    </row>
    <row r="229" spans="3:40">
      <c r="C229" s="525"/>
      <c r="E229" s="567"/>
      <c r="F229" s="567"/>
      <c r="G229" s="567"/>
      <c r="H229" s="567"/>
      <c r="I229" s="567"/>
      <c r="J229" s="566"/>
      <c r="R229" s="525"/>
      <c r="AL229" s="525"/>
      <c r="AM229" s="525"/>
      <c r="AN229" s="525"/>
    </row>
    <row r="230" spans="3:40">
      <c r="C230" s="525"/>
      <c r="E230" s="567"/>
      <c r="F230" s="567"/>
      <c r="G230" s="567"/>
      <c r="H230" s="567"/>
      <c r="I230" s="567"/>
      <c r="J230" s="566"/>
      <c r="R230" s="525"/>
      <c r="AL230" s="525"/>
      <c r="AM230" s="525"/>
      <c r="AN230" s="525"/>
    </row>
    <row r="231" spans="3:40">
      <c r="C231" s="525"/>
      <c r="E231" s="567"/>
      <c r="F231" s="567"/>
      <c r="G231" s="567"/>
      <c r="H231" s="567"/>
      <c r="I231" s="567"/>
      <c r="J231" s="566"/>
      <c r="R231" s="525"/>
      <c r="AL231" s="525"/>
      <c r="AM231" s="525"/>
      <c r="AN231" s="525"/>
    </row>
    <row r="232" spans="3:40">
      <c r="C232" s="525"/>
      <c r="E232" s="567"/>
      <c r="F232" s="567"/>
      <c r="G232" s="567"/>
      <c r="H232" s="567"/>
      <c r="I232" s="567"/>
      <c r="J232" s="566"/>
      <c r="R232" s="525"/>
      <c r="AL232" s="525"/>
      <c r="AM232" s="525"/>
      <c r="AN232" s="525"/>
    </row>
    <row r="233" spans="3:40">
      <c r="C233" s="525"/>
      <c r="E233" s="567"/>
      <c r="F233" s="567"/>
      <c r="G233" s="567"/>
      <c r="H233" s="567"/>
      <c r="I233" s="567"/>
      <c r="J233" s="566"/>
      <c r="R233" s="525"/>
      <c r="AL233" s="525"/>
      <c r="AM233" s="525"/>
      <c r="AN233" s="525"/>
    </row>
    <row r="234" spans="3:40">
      <c r="C234" s="525"/>
      <c r="E234" s="567"/>
      <c r="F234" s="567"/>
      <c r="G234" s="567"/>
      <c r="H234" s="567"/>
      <c r="I234" s="567"/>
      <c r="J234" s="566"/>
      <c r="R234" s="525"/>
      <c r="AL234" s="525"/>
      <c r="AM234" s="525"/>
      <c r="AN234" s="525"/>
    </row>
    <row r="235" spans="3:40">
      <c r="C235" s="525"/>
      <c r="E235" s="567"/>
      <c r="F235" s="567"/>
      <c r="G235" s="567"/>
      <c r="H235" s="567"/>
      <c r="I235" s="567"/>
      <c r="J235" s="566"/>
      <c r="R235" s="525"/>
      <c r="AL235" s="525"/>
      <c r="AM235" s="525"/>
      <c r="AN235" s="525"/>
    </row>
    <row r="236" spans="3:40">
      <c r="C236" s="525"/>
      <c r="E236" s="567"/>
      <c r="F236" s="567"/>
      <c r="G236" s="567"/>
      <c r="H236" s="567"/>
      <c r="I236" s="567"/>
      <c r="J236" s="566"/>
      <c r="R236" s="525"/>
      <c r="AL236" s="525"/>
      <c r="AM236" s="525"/>
      <c r="AN236" s="525"/>
    </row>
    <row r="237" spans="3:40">
      <c r="C237" s="525"/>
      <c r="E237" s="567"/>
      <c r="F237" s="567"/>
      <c r="G237" s="567"/>
      <c r="H237" s="567"/>
      <c r="I237" s="567"/>
      <c r="J237" s="566"/>
      <c r="R237" s="525"/>
      <c r="AL237" s="525"/>
      <c r="AM237" s="525"/>
      <c r="AN237" s="525"/>
    </row>
    <row r="238" spans="3:40">
      <c r="C238" s="525"/>
      <c r="E238" s="567"/>
      <c r="F238" s="567"/>
      <c r="G238" s="567"/>
      <c r="H238" s="567"/>
      <c r="I238" s="567"/>
      <c r="J238" s="566"/>
      <c r="R238" s="525"/>
      <c r="AL238" s="525"/>
      <c r="AM238" s="525"/>
      <c r="AN238" s="525"/>
    </row>
    <row r="239" spans="3:40">
      <c r="C239" s="525"/>
      <c r="E239" s="567"/>
      <c r="F239" s="567"/>
      <c r="G239" s="567"/>
      <c r="H239" s="567"/>
      <c r="I239" s="567"/>
      <c r="J239" s="566"/>
      <c r="R239" s="525"/>
      <c r="AL239" s="525"/>
      <c r="AM239" s="525"/>
      <c r="AN239" s="525"/>
    </row>
    <row r="240" spans="3:40">
      <c r="C240" s="525"/>
      <c r="E240" s="567"/>
      <c r="F240" s="567"/>
      <c r="G240" s="567"/>
      <c r="H240" s="567"/>
      <c r="I240" s="567"/>
      <c r="J240" s="566"/>
      <c r="R240" s="525"/>
      <c r="AL240" s="525"/>
      <c r="AM240" s="525"/>
      <c r="AN240" s="525"/>
    </row>
    <row r="241" spans="3:40">
      <c r="C241" s="525"/>
      <c r="E241" s="567"/>
      <c r="F241" s="567"/>
      <c r="G241" s="567"/>
      <c r="H241" s="567"/>
      <c r="I241" s="567"/>
      <c r="J241" s="566"/>
      <c r="R241" s="525"/>
      <c r="AL241" s="525"/>
      <c r="AM241" s="525"/>
      <c r="AN241" s="525"/>
    </row>
    <row r="242" spans="3:40">
      <c r="C242" s="525"/>
      <c r="E242" s="567"/>
      <c r="F242" s="567"/>
      <c r="G242" s="567"/>
      <c r="H242" s="567"/>
      <c r="I242" s="567"/>
      <c r="J242" s="566"/>
      <c r="R242" s="525"/>
      <c r="AL242" s="525"/>
      <c r="AM242" s="525"/>
      <c r="AN242" s="525"/>
    </row>
    <row r="243" spans="3:40">
      <c r="C243" s="525"/>
      <c r="E243" s="567"/>
      <c r="F243" s="567"/>
      <c r="G243" s="567"/>
      <c r="H243" s="567"/>
      <c r="I243" s="567"/>
      <c r="J243" s="566"/>
      <c r="R243" s="525"/>
      <c r="AL243" s="525"/>
      <c r="AM243" s="525"/>
      <c r="AN243" s="525"/>
    </row>
    <row r="244" spans="3:40">
      <c r="C244" s="525"/>
      <c r="E244" s="567"/>
      <c r="F244" s="567"/>
      <c r="G244" s="567"/>
      <c r="H244" s="567"/>
      <c r="I244" s="567"/>
      <c r="J244" s="566"/>
      <c r="R244" s="525"/>
      <c r="AL244" s="525"/>
      <c r="AM244" s="525"/>
      <c r="AN244" s="525"/>
    </row>
    <row r="245" spans="3:40">
      <c r="C245" s="525"/>
      <c r="E245" s="567"/>
      <c r="F245" s="567"/>
      <c r="G245" s="567"/>
      <c r="H245" s="567"/>
      <c r="I245" s="567"/>
      <c r="J245" s="566"/>
      <c r="R245" s="525"/>
      <c r="AL245" s="525"/>
      <c r="AM245" s="525"/>
      <c r="AN245" s="525"/>
    </row>
    <row r="246" spans="3:40">
      <c r="C246" s="525"/>
      <c r="E246" s="567"/>
      <c r="F246" s="567"/>
      <c r="G246" s="567"/>
      <c r="H246" s="567"/>
      <c r="I246" s="567"/>
      <c r="J246" s="566"/>
      <c r="R246" s="525"/>
      <c r="AL246" s="525"/>
      <c r="AM246" s="525"/>
      <c r="AN246" s="525"/>
    </row>
    <row r="247" spans="3:40">
      <c r="C247" s="525"/>
      <c r="E247" s="567"/>
      <c r="F247" s="567"/>
      <c r="G247" s="567"/>
      <c r="H247" s="567"/>
      <c r="I247" s="567"/>
      <c r="J247" s="566"/>
      <c r="R247" s="525"/>
      <c r="AL247" s="525"/>
      <c r="AM247" s="525"/>
      <c r="AN247" s="525"/>
    </row>
    <row r="248" spans="3:40">
      <c r="C248" s="525"/>
      <c r="E248" s="567"/>
      <c r="F248" s="567"/>
      <c r="G248" s="567"/>
      <c r="H248" s="567"/>
      <c r="I248" s="567"/>
      <c r="J248" s="566"/>
      <c r="R248" s="525"/>
      <c r="AL248" s="525"/>
      <c r="AM248" s="525"/>
      <c r="AN248" s="525"/>
    </row>
    <row r="249" spans="3:40">
      <c r="C249" s="525"/>
      <c r="E249" s="567"/>
      <c r="F249" s="567"/>
      <c r="G249" s="567"/>
      <c r="H249" s="567"/>
      <c r="I249" s="567"/>
      <c r="J249" s="566"/>
      <c r="R249" s="525"/>
      <c r="AL249" s="525"/>
      <c r="AM249" s="525"/>
      <c r="AN249" s="525"/>
    </row>
    <row r="250" spans="3:40">
      <c r="C250" s="525"/>
      <c r="E250" s="567"/>
      <c r="F250" s="567"/>
      <c r="G250" s="567"/>
      <c r="H250" s="567"/>
      <c r="I250" s="567"/>
      <c r="J250" s="566"/>
      <c r="R250" s="525"/>
      <c r="AL250" s="525"/>
      <c r="AM250" s="525"/>
      <c r="AN250" s="525"/>
    </row>
    <row r="251" spans="3:40">
      <c r="C251" s="525"/>
      <c r="E251" s="567"/>
      <c r="F251" s="567"/>
      <c r="G251" s="567"/>
      <c r="H251" s="567"/>
      <c r="I251" s="567"/>
      <c r="J251" s="566"/>
      <c r="R251" s="525"/>
      <c r="AL251" s="525"/>
      <c r="AM251" s="525"/>
      <c r="AN251" s="525"/>
    </row>
    <row r="252" spans="3:40">
      <c r="C252" s="525"/>
      <c r="E252" s="567"/>
      <c r="F252" s="567"/>
      <c r="G252" s="567"/>
      <c r="H252" s="567"/>
      <c r="I252" s="567"/>
      <c r="J252" s="566"/>
      <c r="R252" s="525"/>
      <c r="AL252" s="525"/>
      <c r="AM252" s="525"/>
      <c r="AN252" s="525"/>
    </row>
    <row r="253" spans="3:40">
      <c r="C253" s="525"/>
      <c r="E253" s="567"/>
      <c r="F253" s="567"/>
      <c r="G253" s="567"/>
      <c r="H253" s="567"/>
      <c r="I253" s="567"/>
      <c r="J253" s="566"/>
      <c r="R253" s="525"/>
      <c r="AL253" s="525"/>
      <c r="AM253" s="525"/>
      <c r="AN253" s="525"/>
    </row>
    <row r="254" spans="3:40">
      <c r="C254" s="525"/>
      <c r="E254" s="567"/>
      <c r="F254" s="567"/>
      <c r="G254" s="567"/>
      <c r="H254" s="567"/>
      <c r="I254" s="567"/>
      <c r="J254" s="566"/>
      <c r="R254" s="525"/>
      <c r="AL254" s="525"/>
      <c r="AM254" s="525"/>
      <c r="AN254" s="525"/>
    </row>
    <row r="255" spans="3:40">
      <c r="C255" s="525"/>
      <c r="E255" s="567"/>
      <c r="F255" s="567"/>
      <c r="G255" s="567"/>
      <c r="H255" s="567"/>
      <c r="I255" s="567"/>
      <c r="J255" s="566"/>
      <c r="R255" s="525"/>
      <c r="AL255" s="525"/>
      <c r="AM255" s="525"/>
      <c r="AN255" s="525"/>
    </row>
    <row r="256" spans="3:40">
      <c r="C256" s="525"/>
      <c r="E256" s="567"/>
      <c r="F256" s="567"/>
      <c r="G256" s="567"/>
      <c r="H256" s="567"/>
      <c r="I256" s="567"/>
      <c r="J256" s="566"/>
      <c r="R256" s="525"/>
      <c r="AL256" s="525"/>
      <c r="AM256" s="525"/>
      <c r="AN256" s="525"/>
    </row>
    <row r="257" spans="3:40">
      <c r="C257" s="525"/>
      <c r="E257" s="567"/>
      <c r="F257" s="567"/>
      <c r="G257" s="567"/>
      <c r="H257" s="567"/>
      <c r="I257" s="567"/>
      <c r="J257" s="566"/>
      <c r="R257" s="525"/>
      <c r="AL257" s="525"/>
      <c r="AM257" s="525"/>
      <c r="AN257" s="525"/>
    </row>
    <row r="258" spans="3:40">
      <c r="C258" s="525"/>
      <c r="E258" s="567"/>
      <c r="F258" s="567"/>
      <c r="G258" s="567"/>
      <c r="H258" s="567"/>
      <c r="I258" s="567"/>
      <c r="J258" s="566"/>
      <c r="R258" s="525"/>
      <c r="AL258" s="525"/>
      <c r="AM258" s="525"/>
      <c r="AN258" s="525"/>
    </row>
    <row r="259" spans="3:40">
      <c r="C259" s="525"/>
      <c r="E259" s="567"/>
      <c r="F259" s="567"/>
      <c r="G259" s="567"/>
      <c r="H259" s="567"/>
      <c r="I259" s="567"/>
      <c r="J259" s="566"/>
      <c r="R259" s="525"/>
      <c r="AL259" s="525"/>
      <c r="AM259" s="525"/>
      <c r="AN259" s="525"/>
    </row>
    <row r="260" spans="3:40">
      <c r="C260" s="525"/>
      <c r="E260" s="567"/>
      <c r="F260" s="567"/>
      <c r="G260" s="567"/>
      <c r="H260" s="567"/>
      <c r="I260" s="567"/>
      <c r="J260" s="566"/>
      <c r="R260" s="525"/>
      <c r="AL260" s="525"/>
      <c r="AM260" s="525"/>
      <c r="AN260" s="525"/>
    </row>
    <row r="261" spans="3:40">
      <c r="C261" s="525"/>
      <c r="E261" s="567"/>
      <c r="F261" s="567"/>
      <c r="G261" s="567"/>
      <c r="H261" s="567"/>
      <c r="I261" s="567"/>
      <c r="J261" s="566"/>
      <c r="R261" s="525"/>
      <c r="AL261" s="525"/>
      <c r="AM261" s="525"/>
      <c r="AN261" s="525"/>
    </row>
    <row r="262" spans="3:40">
      <c r="C262" s="525"/>
      <c r="E262" s="567"/>
      <c r="F262" s="567"/>
      <c r="G262" s="567"/>
      <c r="H262" s="567"/>
      <c r="I262" s="567"/>
      <c r="J262" s="566"/>
      <c r="R262" s="525"/>
      <c r="AL262" s="525"/>
      <c r="AM262" s="525"/>
      <c r="AN262" s="525"/>
    </row>
    <row r="263" spans="3:40">
      <c r="C263" s="525"/>
      <c r="E263" s="567"/>
      <c r="F263" s="567"/>
      <c r="G263" s="567"/>
      <c r="H263" s="567"/>
      <c r="I263" s="567"/>
      <c r="J263" s="566"/>
      <c r="R263" s="525"/>
      <c r="AL263" s="525"/>
      <c r="AM263" s="525"/>
      <c r="AN263" s="525"/>
    </row>
    <row r="264" spans="3:40">
      <c r="C264" s="525"/>
      <c r="E264" s="567"/>
      <c r="F264" s="567"/>
      <c r="G264" s="567"/>
      <c r="H264" s="567"/>
      <c r="I264" s="567"/>
      <c r="J264" s="566"/>
      <c r="R264" s="525"/>
      <c r="AL264" s="525"/>
      <c r="AM264" s="525"/>
      <c r="AN264" s="525"/>
    </row>
    <row r="265" spans="3:40">
      <c r="C265" s="525"/>
      <c r="E265" s="567"/>
      <c r="F265" s="567"/>
      <c r="G265" s="567"/>
      <c r="H265" s="567"/>
      <c r="I265" s="567"/>
      <c r="J265" s="566"/>
      <c r="R265" s="525"/>
      <c r="AL265" s="525"/>
      <c r="AM265" s="525"/>
      <c r="AN265" s="525"/>
    </row>
    <row r="266" spans="3:40">
      <c r="C266" s="525"/>
      <c r="E266" s="567"/>
      <c r="F266" s="567"/>
      <c r="G266" s="567"/>
      <c r="H266" s="567"/>
      <c r="I266" s="567"/>
      <c r="J266" s="566"/>
      <c r="R266" s="525"/>
      <c r="AL266" s="525"/>
      <c r="AM266" s="525"/>
      <c r="AN266" s="525"/>
    </row>
    <row r="267" spans="3:40">
      <c r="C267" s="525"/>
      <c r="E267" s="567"/>
      <c r="F267" s="567"/>
      <c r="G267" s="567"/>
      <c r="H267" s="567"/>
      <c r="I267" s="567"/>
      <c r="J267" s="566"/>
      <c r="R267" s="525"/>
      <c r="AL267" s="525"/>
      <c r="AM267" s="525"/>
      <c r="AN267" s="525"/>
    </row>
    <row r="268" spans="3:40">
      <c r="C268" s="525"/>
      <c r="E268" s="567"/>
      <c r="F268" s="567"/>
      <c r="G268" s="567"/>
      <c r="H268" s="567"/>
      <c r="I268" s="567"/>
      <c r="J268" s="566"/>
      <c r="R268" s="525"/>
      <c r="AL268" s="525"/>
      <c r="AM268" s="525"/>
      <c r="AN268" s="525"/>
    </row>
    <row r="269" spans="3:40">
      <c r="C269" s="525"/>
      <c r="E269" s="567"/>
      <c r="F269" s="567"/>
      <c r="G269" s="567"/>
      <c r="H269" s="567"/>
      <c r="I269" s="567"/>
      <c r="J269" s="566"/>
      <c r="R269" s="525"/>
      <c r="AL269" s="525"/>
      <c r="AM269" s="525"/>
      <c r="AN269" s="525"/>
    </row>
    <row r="270" spans="3:40">
      <c r="C270" s="525"/>
      <c r="E270" s="567"/>
      <c r="F270" s="567"/>
      <c r="G270" s="567"/>
      <c r="H270" s="567"/>
      <c r="I270" s="567"/>
      <c r="J270" s="566"/>
      <c r="R270" s="525"/>
      <c r="AL270" s="525"/>
      <c r="AM270" s="525"/>
      <c r="AN270" s="525"/>
    </row>
    <row r="271" spans="3:40">
      <c r="C271" s="525"/>
      <c r="E271" s="567"/>
      <c r="F271" s="567"/>
      <c r="G271" s="567"/>
      <c r="H271" s="567"/>
      <c r="I271" s="567"/>
      <c r="J271" s="566"/>
      <c r="R271" s="525"/>
      <c r="AL271" s="525"/>
      <c r="AM271" s="525"/>
      <c r="AN271" s="525"/>
    </row>
    <row r="272" spans="3:40">
      <c r="C272" s="525"/>
      <c r="E272" s="567"/>
      <c r="F272" s="567"/>
      <c r="G272" s="567"/>
      <c r="H272" s="567"/>
      <c r="I272" s="567"/>
      <c r="J272" s="566"/>
      <c r="R272" s="525"/>
      <c r="AL272" s="525"/>
      <c r="AM272" s="525"/>
      <c r="AN272" s="525"/>
    </row>
    <row r="273" spans="3:40">
      <c r="C273" s="525"/>
      <c r="E273" s="567"/>
      <c r="F273" s="567"/>
      <c r="G273" s="567"/>
      <c r="H273" s="567"/>
      <c r="I273" s="567"/>
      <c r="J273" s="566"/>
      <c r="R273" s="525"/>
      <c r="AL273" s="525"/>
      <c r="AM273" s="525"/>
      <c r="AN273" s="525"/>
    </row>
    <row r="274" spans="3:40">
      <c r="C274" s="525"/>
      <c r="E274" s="567"/>
      <c r="F274" s="567"/>
      <c r="G274" s="567"/>
      <c r="H274" s="567"/>
      <c r="I274" s="567"/>
      <c r="J274" s="566"/>
      <c r="R274" s="525"/>
      <c r="AL274" s="525"/>
      <c r="AM274" s="525"/>
      <c r="AN274" s="525"/>
    </row>
    <row r="275" spans="3:40">
      <c r="C275" s="525"/>
      <c r="E275" s="567"/>
      <c r="F275" s="567"/>
      <c r="G275" s="567"/>
      <c r="H275" s="567"/>
      <c r="I275" s="567"/>
      <c r="J275" s="566"/>
      <c r="R275" s="525"/>
      <c r="AL275" s="525"/>
      <c r="AM275" s="525"/>
      <c r="AN275" s="525"/>
    </row>
    <row r="276" spans="3:40">
      <c r="C276" s="525"/>
      <c r="E276" s="567"/>
      <c r="F276" s="567"/>
      <c r="G276" s="567"/>
      <c r="H276" s="567"/>
      <c r="I276" s="567"/>
      <c r="J276" s="566"/>
      <c r="R276" s="525"/>
      <c r="AL276" s="525"/>
      <c r="AM276" s="525"/>
      <c r="AN276" s="525"/>
    </row>
    <row r="277" spans="3:40">
      <c r="C277" s="525"/>
      <c r="E277" s="567"/>
      <c r="F277" s="567"/>
      <c r="G277" s="567"/>
      <c r="H277" s="567"/>
      <c r="I277" s="567"/>
      <c r="J277" s="566"/>
      <c r="R277" s="525"/>
      <c r="AL277" s="525"/>
      <c r="AM277" s="525"/>
      <c r="AN277" s="525"/>
    </row>
    <row r="278" spans="3:40">
      <c r="C278" s="525"/>
      <c r="E278" s="567"/>
      <c r="F278" s="567"/>
      <c r="G278" s="567"/>
      <c r="H278" s="567"/>
      <c r="I278" s="567"/>
      <c r="J278" s="566"/>
      <c r="R278" s="525"/>
      <c r="AL278" s="525"/>
      <c r="AM278" s="525"/>
      <c r="AN278" s="525"/>
    </row>
    <row r="279" spans="3:40">
      <c r="C279" s="525"/>
      <c r="E279" s="567"/>
      <c r="F279" s="567"/>
      <c r="G279" s="567"/>
      <c r="H279" s="567"/>
      <c r="I279" s="567"/>
      <c r="J279" s="566"/>
      <c r="R279" s="525"/>
      <c r="AL279" s="525"/>
      <c r="AM279" s="525"/>
      <c r="AN279" s="525"/>
    </row>
    <row r="280" spans="3:40">
      <c r="C280" s="525"/>
      <c r="E280" s="567"/>
      <c r="F280" s="567"/>
      <c r="G280" s="567"/>
      <c r="H280" s="567"/>
      <c r="I280" s="567"/>
      <c r="J280" s="566"/>
      <c r="R280" s="525"/>
      <c r="AL280" s="525"/>
      <c r="AM280" s="525"/>
      <c r="AN280" s="525"/>
    </row>
    <row r="281" spans="3:40">
      <c r="C281" s="525"/>
      <c r="E281" s="567"/>
      <c r="F281" s="567"/>
      <c r="G281" s="567"/>
      <c r="H281" s="567"/>
      <c r="I281" s="567"/>
      <c r="J281" s="566"/>
      <c r="R281" s="525"/>
      <c r="AL281" s="525"/>
      <c r="AM281" s="525"/>
      <c r="AN281" s="525"/>
    </row>
    <row r="282" spans="3:40">
      <c r="C282" s="525"/>
      <c r="E282" s="567"/>
      <c r="F282" s="567"/>
      <c r="G282" s="567"/>
      <c r="H282" s="567"/>
      <c r="I282" s="567"/>
      <c r="J282" s="566"/>
      <c r="R282" s="525"/>
      <c r="AL282" s="525"/>
      <c r="AM282" s="525"/>
      <c r="AN282" s="525"/>
    </row>
    <row r="283" spans="3:40">
      <c r="C283" s="525"/>
      <c r="E283" s="567"/>
      <c r="F283" s="567"/>
      <c r="G283" s="567"/>
      <c r="H283" s="567"/>
      <c r="I283" s="567"/>
      <c r="J283" s="566"/>
      <c r="R283" s="525"/>
      <c r="AL283" s="525"/>
      <c r="AM283" s="525"/>
      <c r="AN283" s="525"/>
    </row>
    <row r="284" spans="3:40">
      <c r="C284" s="525"/>
      <c r="E284" s="567"/>
      <c r="F284" s="567"/>
      <c r="G284" s="567"/>
      <c r="H284" s="567"/>
      <c r="I284" s="567"/>
      <c r="J284" s="566"/>
      <c r="R284" s="525"/>
      <c r="AL284" s="525"/>
      <c r="AM284" s="525"/>
      <c r="AN284" s="525"/>
    </row>
    <row r="285" spans="3:40">
      <c r="C285" s="525"/>
      <c r="E285" s="567"/>
      <c r="F285" s="567"/>
      <c r="G285" s="567"/>
      <c r="H285" s="567"/>
      <c r="I285" s="567"/>
      <c r="J285" s="566"/>
      <c r="R285" s="525"/>
      <c r="AL285" s="525"/>
      <c r="AM285" s="525"/>
      <c r="AN285" s="525"/>
    </row>
    <row r="286" spans="3:40">
      <c r="C286" s="525"/>
      <c r="E286" s="567"/>
      <c r="F286" s="567"/>
      <c r="G286" s="567"/>
      <c r="H286" s="567"/>
      <c r="I286" s="567"/>
      <c r="J286" s="566"/>
      <c r="R286" s="525"/>
      <c r="AL286" s="525"/>
      <c r="AM286" s="525"/>
      <c r="AN286" s="525"/>
    </row>
    <row r="287" spans="3:40">
      <c r="C287" s="525"/>
      <c r="E287" s="567"/>
      <c r="F287" s="567"/>
      <c r="G287" s="567"/>
      <c r="H287" s="567"/>
      <c r="I287" s="567"/>
      <c r="J287" s="566"/>
      <c r="R287" s="525"/>
      <c r="AL287" s="525"/>
      <c r="AM287" s="525"/>
      <c r="AN287" s="525"/>
    </row>
    <row r="288" spans="3:40">
      <c r="C288" s="525"/>
      <c r="E288" s="567"/>
      <c r="F288" s="567"/>
      <c r="G288" s="567"/>
      <c r="H288" s="567"/>
      <c r="I288" s="567"/>
      <c r="J288" s="566"/>
      <c r="R288" s="525"/>
      <c r="AL288" s="525"/>
      <c r="AM288" s="525"/>
      <c r="AN288" s="525"/>
    </row>
    <row r="289" spans="3:40">
      <c r="C289" s="525"/>
      <c r="E289" s="567"/>
      <c r="F289" s="567"/>
      <c r="G289" s="567"/>
      <c r="H289" s="567"/>
      <c r="I289" s="567"/>
      <c r="J289" s="566"/>
      <c r="R289" s="525"/>
      <c r="AL289" s="525"/>
      <c r="AM289" s="525"/>
      <c r="AN289" s="525"/>
    </row>
    <row r="290" spans="3:40">
      <c r="C290" s="525"/>
      <c r="E290" s="567"/>
      <c r="F290" s="567"/>
      <c r="G290" s="567"/>
      <c r="H290" s="567"/>
      <c r="I290" s="567"/>
      <c r="J290" s="566"/>
      <c r="R290" s="525"/>
      <c r="AL290" s="525"/>
      <c r="AM290" s="525"/>
      <c r="AN290" s="525"/>
    </row>
    <row r="291" spans="3:40">
      <c r="C291" s="525"/>
      <c r="E291" s="567"/>
      <c r="F291" s="567"/>
      <c r="G291" s="567"/>
      <c r="H291" s="567"/>
      <c r="I291" s="567"/>
      <c r="J291" s="566"/>
      <c r="R291" s="525"/>
      <c r="AL291" s="525"/>
      <c r="AM291" s="525"/>
      <c r="AN291" s="525"/>
    </row>
    <row r="292" spans="3:40">
      <c r="C292" s="525"/>
      <c r="E292" s="567"/>
      <c r="F292" s="567"/>
      <c r="G292" s="567"/>
      <c r="H292" s="567"/>
      <c r="I292" s="567"/>
      <c r="J292" s="566"/>
      <c r="R292" s="525"/>
      <c r="AL292" s="525"/>
      <c r="AM292" s="525"/>
      <c r="AN292" s="525"/>
    </row>
    <row r="293" spans="3:40">
      <c r="C293" s="525"/>
      <c r="E293" s="567"/>
      <c r="F293" s="567"/>
      <c r="G293" s="567"/>
      <c r="H293" s="567"/>
      <c r="I293" s="567"/>
      <c r="J293" s="566"/>
      <c r="R293" s="525"/>
      <c r="AL293" s="525"/>
      <c r="AM293" s="525"/>
      <c r="AN293" s="525"/>
    </row>
    <row r="294" spans="3:40">
      <c r="C294" s="525"/>
      <c r="E294" s="567"/>
      <c r="F294" s="567"/>
      <c r="G294" s="567"/>
      <c r="H294" s="567"/>
      <c r="I294" s="567"/>
      <c r="J294" s="566"/>
      <c r="R294" s="525"/>
      <c r="AL294" s="525"/>
      <c r="AM294" s="525"/>
      <c r="AN294" s="525"/>
    </row>
    <row r="295" spans="3:40">
      <c r="C295" s="525"/>
      <c r="E295" s="567"/>
      <c r="F295" s="567"/>
      <c r="G295" s="567"/>
      <c r="H295" s="567"/>
      <c r="I295" s="567"/>
      <c r="J295" s="566"/>
      <c r="R295" s="525"/>
      <c r="AL295" s="525"/>
      <c r="AM295" s="525"/>
      <c r="AN295" s="525"/>
    </row>
    <row r="296" spans="3:40">
      <c r="C296" s="525"/>
      <c r="E296" s="567"/>
      <c r="F296" s="567"/>
      <c r="G296" s="567"/>
      <c r="H296" s="567"/>
      <c r="I296" s="567"/>
      <c r="J296" s="566"/>
      <c r="R296" s="525"/>
      <c r="AL296" s="525"/>
      <c r="AM296" s="525"/>
      <c r="AN296" s="525"/>
    </row>
    <row r="297" spans="3:40">
      <c r="C297" s="525"/>
      <c r="E297" s="567"/>
      <c r="F297" s="567"/>
      <c r="G297" s="567"/>
      <c r="H297" s="567"/>
      <c r="I297" s="567"/>
      <c r="J297" s="566"/>
      <c r="R297" s="525"/>
      <c r="AL297" s="525"/>
      <c r="AM297" s="525"/>
      <c r="AN297" s="525"/>
    </row>
    <row r="298" spans="3:40">
      <c r="C298" s="525"/>
      <c r="E298" s="567"/>
      <c r="F298" s="567"/>
      <c r="G298" s="567"/>
      <c r="H298" s="567"/>
      <c r="I298" s="567"/>
      <c r="J298" s="566"/>
      <c r="R298" s="525"/>
      <c r="AL298" s="525"/>
      <c r="AM298" s="525"/>
      <c r="AN298" s="525"/>
    </row>
    <row r="299" spans="3:40">
      <c r="C299" s="525"/>
      <c r="E299" s="567"/>
      <c r="F299" s="567"/>
      <c r="G299" s="567"/>
      <c r="H299" s="567"/>
      <c r="I299" s="567"/>
      <c r="J299" s="566"/>
      <c r="R299" s="525"/>
      <c r="AL299" s="525"/>
      <c r="AM299" s="525"/>
      <c r="AN299" s="525"/>
    </row>
    <row r="300" spans="3:40">
      <c r="C300" s="525"/>
      <c r="E300" s="567"/>
      <c r="F300" s="567"/>
      <c r="G300" s="567"/>
      <c r="H300" s="567"/>
      <c r="I300" s="567"/>
      <c r="J300" s="566"/>
      <c r="R300" s="525"/>
      <c r="AL300" s="525"/>
      <c r="AM300" s="525"/>
      <c r="AN300" s="525"/>
    </row>
    <row r="301" spans="3:40">
      <c r="C301" s="525"/>
      <c r="E301" s="567"/>
      <c r="F301" s="567"/>
      <c r="G301" s="567"/>
      <c r="H301" s="567"/>
      <c r="I301" s="567"/>
      <c r="J301" s="566"/>
      <c r="R301" s="525"/>
      <c r="AL301" s="525"/>
      <c r="AM301" s="525"/>
      <c r="AN301" s="525"/>
    </row>
    <row r="302" spans="3:40">
      <c r="C302" s="525"/>
      <c r="E302" s="567"/>
      <c r="F302" s="567"/>
      <c r="G302" s="567"/>
      <c r="H302" s="567"/>
      <c r="I302" s="567"/>
      <c r="J302" s="566"/>
      <c r="R302" s="525"/>
      <c r="AL302" s="525"/>
      <c r="AM302" s="525"/>
      <c r="AN302" s="525"/>
    </row>
    <row r="303" spans="3:40">
      <c r="C303" s="525"/>
      <c r="E303" s="567"/>
      <c r="F303" s="567"/>
      <c r="G303" s="567"/>
      <c r="H303" s="567"/>
      <c r="I303" s="567"/>
      <c r="J303" s="566"/>
      <c r="R303" s="525"/>
      <c r="AL303" s="525"/>
      <c r="AM303" s="525"/>
      <c r="AN303" s="525"/>
    </row>
    <row r="304" spans="3:40">
      <c r="C304" s="525"/>
      <c r="E304" s="567"/>
      <c r="F304" s="567"/>
      <c r="G304" s="567"/>
      <c r="H304" s="567"/>
      <c r="I304" s="567"/>
      <c r="J304" s="566"/>
      <c r="R304" s="525"/>
      <c r="AL304" s="525"/>
      <c r="AM304" s="525"/>
      <c r="AN304" s="525"/>
    </row>
    <row r="305" spans="3:40">
      <c r="C305" s="525"/>
      <c r="E305" s="567"/>
      <c r="F305" s="567"/>
      <c r="G305" s="567"/>
      <c r="H305" s="567"/>
      <c r="I305" s="567"/>
      <c r="J305" s="566"/>
      <c r="R305" s="525"/>
      <c r="AL305" s="525"/>
      <c r="AM305" s="525"/>
      <c r="AN305" s="525"/>
    </row>
    <row r="306" spans="3:40">
      <c r="C306" s="525"/>
      <c r="E306" s="567"/>
      <c r="F306" s="567"/>
      <c r="G306" s="567"/>
      <c r="H306" s="567"/>
      <c r="I306" s="567"/>
      <c r="J306" s="566"/>
      <c r="R306" s="525"/>
      <c r="AL306" s="525"/>
      <c r="AM306" s="525"/>
      <c r="AN306" s="525"/>
    </row>
    <row r="307" spans="3:40">
      <c r="C307" s="525"/>
      <c r="E307" s="567"/>
      <c r="F307" s="567"/>
      <c r="G307" s="567"/>
      <c r="H307" s="567"/>
      <c r="I307" s="567"/>
      <c r="J307" s="566"/>
      <c r="R307" s="525"/>
      <c r="AL307" s="525"/>
      <c r="AM307" s="525"/>
      <c r="AN307" s="525"/>
    </row>
    <row r="308" spans="3:40">
      <c r="C308" s="525"/>
      <c r="E308" s="567"/>
      <c r="F308" s="567"/>
      <c r="G308" s="567"/>
      <c r="H308" s="567"/>
      <c r="I308" s="567"/>
      <c r="J308" s="566"/>
      <c r="R308" s="525"/>
      <c r="AL308" s="525"/>
      <c r="AM308" s="525"/>
      <c r="AN308" s="525"/>
    </row>
    <row r="309" spans="3:40">
      <c r="C309" s="525"/>
      <c r="E309" s="567"/>
      <c r="F309" s="567"/>
      <c r="G309" s="567"/>
      <c r="H309" s="567"/>
      <c r="I309" s="567"/>
      <c r="J309" s="566"/>
      <c r="R309" s="525"/>
      <c r="AL309" s="525"/>
      <c r="AM309" s="525"/>
      <c r="AN309" s="525"/>
    </row>
    <row r="310" spans="3:40">
      <c r="C310" s="525"/>
      <c r="E310" s="567"/>
      <c r="F310" s="567"/>
      <c r="G310" s="567"/>
      <c r="H310" s="567"/>
      <c r="I310" s="567"/>
      <c r="J310" s="566"/>
      <c r="R310" s="525"/>
      <c r="AL310" s="525"/>
      <c r="AM310" s="525"/>
      <c r="AN310" s="525"/>
    </row>
    <row r="311" spans="3:40">
      <c r="C311" s="525"/>
      <c r="E311" s="567"/>
      <c r="F311" s="567"/>
      <c r="G311" s="567"/>
      <c r="H311" s="567"/>
      <c r="I311" s="567"/>
      <c r="J311" s="566"/>
      <c r="R311" s="525"/>
      <c r="AL311" s="525"/>
      <c r="AM311" s="525"/>
      <c r="AN311" s="525"/>
    </row>
    <row r="312" spans="3:40">
      <c r="C312" s="525"/>
      <c r="E312" s="567"/>
      <c r="F312" s="567"/>
      <c r="G312" s="567"/>
      <c r="H312" s="567"/>
      <c r="I312" s="567"/>
      <c r="J312" s="566"/>
      <c r="R312" s="525"/>
      <c r="AL312" s="525"/>
      <c r="AM312" s="525"/>
      <c r="AN312" s="525"/>
    </row>
    <row r="313" spans="3:40">
      <c r="C313" s="525"/>
      <c r="E313" s="567"/>
      <c r="F313" s="567"/>
      <c r="G313" s="567"/>
      <c r="H313" s="567"/>
      <c r="I313" s="567"/>
      <c r="J313" s="566"/>
      <c r="R313" s="525"/>
      <c r="AL313" s="525"/>
      <c r="AM313" s="525"/>
      <c r="AN313" s="525"/>
    </row>
    <row r="314" spans="3:40">
      <c r="C314" s="525"/>
      <c r="E314" s="567"/>
      <c r="F314" s="567"/>
      <c r="G314" s="567"/>
      <c r="H314" s="567"/>
      <c r="I314" s="567"/>
      <c r="J314" s="566"/>
      <c r="R314" s="525"/>
      <c r="AL314" s="525"/>
      <c r="AM314" s="525"/>
      <c r="AN314" s="525"/>
    </row>
    <row r="315" spans="3:40">
      <c r="C315" s="525"/>
      <c r="E315" s="567"/>
      <c r="F315" s="567"/>
      <c r="G315" s="567"/>
      <c r="H315" s="567"/>
      <c r="I315" s="567"/>
      <c r="J315" s="566"/>
      <c r="R315" s="525"/>
      <c r="AL315" s="525"/>
      <c r="AM315" s="525"/>
      <c r="AN315" s="525"/>
    </row>
    <row r="316" spans="3:40">
      <c r="C316" s="525"/>
      <c r="E316" s="567"/>
      <c r="F316" s="567"/>
      <c r="G316" s="567"/>
      <c r="H316" s="567"/>
      <c r="I316" s="567"/>
      <c r="J316" s="566"/>
      <c r="R316" s="525"/>
      <c r="AL316" s="525"/>
      <c r="AM316" s="525"/>
      <c r="AN316" s="525"/>
    </row>
    <row r="317" spans="3:40">
      <c r="C317" s="525"/>
      <c r="E317" s="567"/>
      <c r="F317" s="567"/>
      <c r="G317" s="567"/>
      <c r="H317" s="567"/>
      <c r="I317" s="567"/>
      <c r="J317" s="566"/>
      <c r="R317" s="525"/>
      <c r="AL317" s="525"/>
      <c r="AM317" s="525"/>
      <c r="AN317" s="525"/>
    </row>
    <row r="318" spans="3:40">
      <c r="C318" s="525"/>
      <c r="E318" s="567"/>
      <c r="F318" s="567"/>
      <c r="G318" s="567"/>
      <c r="H318" s="567"/>
      <c r="I318" s="567"/>
      <c r="J318" s="566"/>
      <c r="R318" s="525"/>
      <c r="AL318" s="525"/>
      <c r="AM318" s="525"/>
      <c r="AN318" s="525"/>
    </row>
    <row r="319" spans="3:40">
      <c r="C319" s="525"/>
      <c r="E319" s="567"/>
      <c r="F319" s="567"/>
      <c r="G319" s="567"/>
      <c r="H319" s="567"/>
      <c r="I319" s="567"/>
      <c r="J319" s="566"/>
      <c r="R319" s="525"/>
      <c r="AL319" s="525"/>
      <c r="AM319" s="525"/>
      <c r="AN319" s="525"/>
    </row>
    <row r="320" spans="3:40">
      <c r="C320" s="525"/>
      <c r="E320" s="567"/>
      <c r="F320" s="567"/>
      <c r="G320" s="567"/>
      <c r="H320" s="567"/>
      <c r="I320" s="567"/>
      <c r="J320" s="566"/>
      <c r="R320" s="525"/>
      <c r="AL320" s="525"/>
      <c r="AM320" s="525"/>
      <c r="AN320" s="525"/>
    </row>
    <row r="321" spans="3:40">
      <c r="C321" s="525"/>
      <c r="E321" s="567"/>
      <c r="F321" s="567"/>
      <c r="G321" s="567"/>
      <c r="H321" s="567"/>
      <c r="I321" s="567"/>
      <c r="J321" s="566"/>
      <c r="R321" s="525"/>
      <c r="AL321" s="525"/>
      <c r="AM321" s="525"/>
      <c r="AN321" s="525"/>
    </row>
    <row r="322" spans="3:40">
      <c r="C322" s="525"/>
      <c r="E322" s="567"/>
      <c r="F322" s="567"/>
      <c r="G322" s="567"/>
      <c r="H322" s="567"/>
      <c r="I322" s="567"/>
      <c r="J322" s="566"/>
      <c r="R322" s="525"/>
      <c r="AL322" s="525"/>
      <c r="AM322" s="525"/>
      <c r="AN322" s="525"/>
    </row>
    <row r="323" spans="3:40">
      <c r="C323" s="525"/>
      <c r="E323" s="567"/>
      <c r="F323" s="567"/>
      <c r="G323" s="567"/>
      <c r="H323" s="567"/>
      <c r="I323" s="567"/>
      <c r="J323" s="566"/>
      <c r="R323" s="525"/>
      <c r="AL323" s="525"/>
      <c r="AM323" s="525"/>
      <c r="AN323" s="525"/>
    </row>
    <row r="324" spans="3:40">
      <c r="C324" s="525"/>
      <c r="E324" s="567"/>
      <c r="F324" s="567"/>
      <c r="G324" s="567"/>
      <c r="H324" s="567"/>
      <c r="I324" s="567"/>
      <c r="J324" s="566"/>
      <c r="R324" s="525"/>
      <c r="AL324" s="525"/>
      <c r="AM324" s="525"/>
      <c r="AN324" s="525"/>
    </row>
    <row r="325" spans="3:40">
      <c r="C325" s="525"/>
      <c r="E325" s="567"/>
      <c r="F325" s="567"/>
      <c r="G325" s="567"/>
      <c r="H325" s="567"/>
      <c r="I325" s="567"/>
      <c r="J325" s="566"/>
      <c r="R325" s="525"/>
      <c r="AL325" s="525"/>
      <c r="AM325" s="525"/>
      <c r="AN325" s="525"/>
    </row>
    <row r="326" spans="3:40">
      <c r="C326" s="525"/>
      <c r="E326" s="567"/>
      <c r="F326" s="567"/>
      <c r="G326" s="567"/>
      <c r="H326" s="567"/>
      <c r="I326" s="567"/>
      <c r="J326" s="566"/>
      <c r="R326" s="525"/>
      <c r="AL326" s="525"/>
      <c r="AM326" s="525"/>
      <c r="AN326" s="525"/>
    </row>
    <row r="327" spans="3:40">
      <c r="C327" s="525"/>
      <c r="E327" s="567"/>
      <c r="F327" s="567"/>
      <c r="G327" s="567"/>
      <c r="H327" s="567"/>
      <c r="I327" s="567"/>
      <c r="J327" s="566"/>
      <c r="R327" s="525"/>
      <c r="AL327" s="525"/>
      <c r="AM327" s="525"/>
      <c r="AN327" s="525"/>
    </row>
    <row r="328" spans="3:40">
      <c r="C328" s="525"/>
      <c r="E328" s="567"/>
      <c r="F328" s="567"/>
      <c r="G328" s="567"/>
      <c r="H328" s="567"/>
      <c r="I328" s="567"/>
      <c r="J328" s="566"/>
      <c r="R328" s="525"/>
      <c r="AL328" s="525"/>
      <c r="AM328" s="525"/>
      <c r="AN328" s="525"/>
    </row>
    <row r="329" spans="3:40">
      <c r="C329" s="525"/>
      <c r="E329" s="567"/>
      <c r="F329" s="567"/>
      <c r="G329" s="567"/>
      <c r="H329" s="567"/>
      <c r="I329" s="567"/>
      <c r="J329" s="566"/>
      <c r="R329" s="525"/>
      <c r="AL329" s="525"/>
      <c r="AM329" s="525"/>
      <c r="AN329" s="525"/>
    </row>
    <row r="330" spans="3:40">
      <c r="C330" s="525"/>
      <c r="E330" s="567"/>
      <c r="F330" s="567"/>
      <c r="G330" s="567"/>
      <c r="H330" s="567"/>
      <c r="I330" s="567"/>
      <c r="J330" s="566"/>
      <c r="R330" s="525"/>
      <c r="AL330" s="525"/>
      <c r="AM330" s="525"/>
      <c r="AN330" s="525"/>
    </row>
    <row r="331" spans="3:40">
      <c r="C331" s="525"/>
      <c r="E331" s="567"/>
      <c r="F331" s="567"/>
      <c r="G331" s="567"/>
      <c r="H331" s="567"/>
      <c r="I331" s="567"/>
      <c r="J331" s="566"/>
      <c r="R331" s="525"/>
      <c r="AL331" s="525"/>
      <c r="AM331" s="525"/>
      <c r="AN331" s="525"/>
    </row>
    <row r="332" spans="3:40">
      <c r="C332" s="525"/>
      <c r="E332" s="567"/>
      <c r="F332" s="567"/>
      <c r="G332" s="567"/>
      <c r="H332" s="567"/>
      <c r="I332" s="567"/>
      <c r="J332" s="566"/>
      <c r="R332" s="525"/>
      <c r="AL332" s="525"/>
      <c r="AM332" s="525"/>
      <c r="AN332" s="525"/>
    </row>
    <row r="333" spans="3:40">
      <c r="C333" s="525"/>
      <c r="E333" s="567"/>
      <c r="F333" s="567"/>
      <c r="G333" s="567"/>
      <c r="H333" s="567"/>
      <c r="I333" s="567"/>
      <c r="J333" s="566"/>
      <c r="R333" s="525"/>
      <c r="AL333" s="525"/>
      <c r="AM333" s="525"/>
      <c r="AN333" s="525"/>
    </row>
    <row r="334" spans="3:40">
      <c r="C334" s="525"/>
      <c r="E334" s="567"/>
      <c r="F334" s="567"/>
      <c r="G334" s="567"/>
      <c r="H334" s="567"/>
      <c r="I334" s="567"/>
      <c r="J334" s="566"/>
      <c r="R334" s="525"/>
      <c r="AL334" s="525"/>
      <c r="AM334" s="525"/>
      <c r="AN334" s="525"/>
    </row>
    <row r="335" spans="3:40">
      <c r="C335" s="525"/>
      <c r="E335" s="567"/>
      <c r="F335" s="567"/>
      <c r="G335" s="567"/>
      <c r="H335" s="567"/>
      <c r="I335" s="567"/>
      <c r="J335" s="566"/>
      <c r="R335" s="525"/>
      <c r="AL335" s="525"/>
      <c r="AM335" s="525"/>
      <c r="AN335" s="525"/>
    </row>
    <row r="336" spans="3:40">
      <c r="C336" s="525"/>
      <c r="E336" s="567"/>
      <c r="F336" s="567"/>
      <c r="G336" s="567"/>
      <c r="H336" s="567"/>
      <c r="I336" s="567"/>
      <c r="J336" s="566"/>
      <c r="R336" s="525"/>
      <c r="AL336" s="525"/>
      <c r="AM336" s="525"/>
      <c r="AN336" s="525"/>
    </row>
    <row r="337" spans="3:40">
      <c r="C337" s="525"/>
      <c r="E337" s="567"/>
      <c r="F337" s="567"/>
      <c r="G337" s="567"/>
      <c r="H337" s="567"/>
      <c r="I337" s="567"/>
      <c r="J337" s="566"/>
      <c r="R337" s="525"/>
      <c r="AL337" s="525"/>
      <c r="AM337" s="525"/>
      <c r="AN337" s="525"/>
    </row>
    <row r="338" spans="3:40">
      <c r="C338" s="525"/>
      <c r="E338" s="567"/>
      <c r="F338" s="567"/>
      <c r="G338" s="567"/>
      <c r="H338" s="567"/>
      <c r="I338" s="567"/>
      <c r="J338" s="566"/>
      <c r="R338" s="525"/>
      <c r="AL338" s="525"/>
      <c r="AM338" s="525"/>
      <c r="AN338" s="525"/>
    </row>
    <row r="339" spans="3:40">
      <c r="C339" s="525"/>
      <c r="E339" s="567"/>
      <c r="F339" s="567"/>
      <c r="G339" s="567"/>
      <c r="H339" s="567"/>
      <c r="I339" s="567"/>
      <c r="J339" s="566"/>
      <c r="R339" s="525"/>
      <c r="AL339" s="525"/>
      <c r="AM339" s="525"/>
      <c r="AN339" s="525"/>
    </row>
    <row r="340" spans="3:40">
      <c r="C340" s="525"/>
      <c r="E340" s="567"/>
      <c r="F340" s="567"/>
      <c r="G340" s="567"/>
      <c r="H340" s="567"/>
      <c r="I340" s="567"/>
      <c r="J340" s="566"/>
      <c r="R340" s="525"/>
      <c r="AL340" s="525"/>
      <c r="AM340" s="525"/>
      <c r="AN340" s="525"/>
    </row>
    <row r="341" spans="3:40">
      <c r="C341" s="525"/>
      <c r="E341" s="567"/>
      <c r="F341" s="567"/>
      <c r="G341" s="567"/>
      <c r="H341" s="567"/>
      <c r="I341" s="567"/>
      <c r="J341" s="566"/>
      <c r="R341" s="525"/>
      <c r="AL341" s="525"/>
      <c r="AM341" s="525"/>
      <c r="AN341" s="525"/>
    </row>
    <row r="342" spans="3:40">
      <c r="C342" s="525"/>
      <c r="E342" s="567"/>
      <c r="F342" s="567"/>
      <c r="G342" s="567"/>
      <c r="H342" s="567"/>
      <c r="I342" s="567"/>
      <c r="J342" s="566"/>
      <c r="R342" s="525"/>
      <c r="AL342" s="525"/>
      <c r="AM342" s="525"/>
      <c r="AN342" s="525"/>
    </row>
    <row r="343" spans="3:40">
      <c r="C343" s="525"/>
      <c r="E343" s="567"/>
      <c r="F343" s="567"/>
      <c r="G343" s="567"/>
      <c r="H343" s="567"/>
      <c r="I343" s="567"/>
      <c r="J343" s="566"/>
      <c r="R343" s="525"/>
      <c r="AL343" s="525"/>
      <c r="AM343" s="525"/>
      <c r="AN343" s="525"/>
    </row>
    <row r="344" spans="3:40">
      <c r="C344" s="525"/>
      <c r="E344" s="567"/>
      <c r="F344" s="567"/>
      <c r="G344" s="567"/>
      <c r="H344" s="567"/>
      <c r="I344" s="567"/>
      <c r="J344" s="566"/>
      <c r="R344" s="525"/>
      <c r="AL344" s="525"/>
      <c r="AM344" s="525"/>
      <c r="AN344" s="525"/>
    </row>
    <row r="345" spans="3:40">
      <c r="C345" s="525"/>
      <c r="E345" s="567"/>
      <c r="F345" s="567"/>
      <c r="G345" s="567"/>
      <c r="H345" s="567"/>
      <c r="I345" s="567"/>
      <c r="J345" s="566"/>
      <c r="R345" s="525"/>
      <c r="AL345" s="525"/>
      <c r="AM345" s="525"/>
      <c r="AN345" s="525"/>
    </row>
    <row r="346" spans="3:40">
      <c r="C346" s="525"/>
      <c r="E346" s="567"/>
      <c r="F346" s="567"/>
      <c r="G346" s="567"/>
      <c r="H346" s="567"/>
      <c r="I346" s="567"/>
      <c r="J346" s="566"/>
      <c r="R346" s="525"/>
      <c r="AL346" s="525"/>
      <c r="AM346" s="525"/>
      <c r="AN346" s="525"/>
    </row>
    <row r="347" spans="3:40">
      <c r="C347" s="525"/>
      <c r="E347" s="567"/>
      <c r="F347" s="567"/>
      <c r="G347" s="567"/>
      <c r="H347" s="567"/>
      <c r="I347" s="567"/>
      <c r="J347" s="566"/>
      <c r="R347" s="525"/>
      <c r="AL347" s="525"/>
      <c r="AM347" s="525"/>
      <c r="AN347" s="525"/>
    </row>
    <row r="348" spans="3:40">
      <c r="C348" s="525"/>
      <c r="E348" s="567"/>
      <c r="F348" s="567"/>
      <c r="G348" s="567"/>
      <c r="H348" s="567"/>
      <c r="I348" s="567"/>
      <c r="J348" s="566"/>
      <c r="R348" s="525"/>
      <c r="AL348" s="525"/>
      <c r="AM348" s="525"/>
      <c r="AN348" s="525"/>
    </row>
    <row r="349" spans="3:40">
      <c r="C349" s="525"/>
      <c r="E349" s="567"/>
      <c r="F349" s="567"/>
      <c r="G349" s="567"/>
      <c r="H349" s="567"/>
      <c r="I349" s="567"/>
      <c r="J349" s="566"/>
      <c r="R349" s="525"/>
      <c r="AL349" s="525"/>
      <c r="AM349" s="525"/>
      <c r="AN349" s="525"/>
    </row>
    <row r="350" spans="3:40">
      <c r="C350" s="525"/>
      <c r="E350" s="567"/>
      <c r="F350" s="567"/>
      <c r="G350" s="567"/>
      <c r="H350" s="567"/>
      <c r="I350" s="567"/>
      <c r="J350" s="566"/>
      <c r="R350" s="525"/>
      <c r="AL350" s="525"/>
      <c r="AM350" s="525"/>
      <c r="AN350" s="525"/>
    </row>
    <row r="351" spans="3:40">
      <c r="C351" s="525"/>
      <c r="E351" s="567"/>
      <c r="F351" s="567"/>
      <c r="G351" s="567"/>
      <c r="H351" s="567"/>
      <c r="I351" s="567"/>
      <c r="J351" s="566"/>
      <c r="R351" s="525"/>
      <c r="AL351" s="525"/>
      <c r="AM351" s="525"/>
      <c r="AN351" s="525"/>
    </row>
    <row r="352" spans="3:40">
      <c r="C352" s="525"/>
      <c r="E352" s="567"/>
      <c r="F352" s="567"/>
      <c r="G352" s="567"/>
      <c r="H352" s="567"/>
      <c r="I352" s="567"/>
      <c r="J352" s="566"/>
      <c r="R352" s="525"/>
      <c r="AL352" s="525"/>
      <c r="AM352" s="525"/>
      <c r="AN352" s="525"/>
    </row>
    <row r="353" spans="3:40">
      <c r="C353" s="525"/>
      <c r="E353" s="567"/>
      <c r="F353" s="567"/>
      <c r="G353" s="567"/>
      <c r="H353" s="567"/>
      <c r="I353" s="567"/>
      <c r="J353" s="566"/>
      <c r="R353" s="525"/>
      <c r="AL353" s="525"/>
      <c r="AM353" s="525"/>
      <c r="AN353" s="525"/>
    </row>
    <row r="354" spans="3:40">
      <c r="C354" s="525"/>
      <c r="E354" s="567"/>
      <c r="F354" s="567"/>
      <c r="G354" s="567"/>
      <c r="H354" s="567"/>
      <c r="I354" s="567"/>
      <c r="J354" s="566"/>
      <c r="R354" s="525"/>
      <c r="AL354" s="525"/>
      <c r="AM354" s="525"/>
      <c r="AN354" s="525"/>
    </row>
    <row r="355" spans="3:40">
      <c r="C355" s="525"/>
      <c r="E355" s="567"/>
      <c r="F355" s="567"/>
      <c r="G355" s="567"/>
      <c r="H355" s="567"/>
      <c r="I355" s="567"/>
      <c r="J355" s="566"/>
      <c r="R355" s="525"/>
      <c r="AL355" s="525"/>
      <c r="AM355" s="525"/>
      <c r="AN355" s="525"/>
    </row>
    <row r="356" spans="3:40">
      <c r="C356" s="525"/>
      <c r="E356" s="567"/>
      <c r="F356" s="567"/>
      <c r="G356" s="567"/>
      <c r="H356" s="567"/>
      <c r="I356" s="567"/>
      <c r="J356" s="566"/>
      <c r="R356" s="525"/>
      <c r="AL356" s="525"/>
      <c r="AM356" s="525"/>
      <c r="AN356" s="525"/>
    </row>
    <row r="357" spans="3:40">
      <c r="C357" s="525"/>
      <c r="E357" s="567"/>
      <c r="F357" s="567"/>
      <c r="G357" s="567"/>
      <c r="H357" s="567"/>
      <c r="I357" s="567"/>
      <c r="J357" s="566"/>
      <c r="R357" s="525"/>
      <c r="AL357" s="525"/>
      <c r="AM357" s="525"/>
      <c r="AN357" s="525"/>
    </row>
    <row r="358" spans="3:40">
      <c r="C358" s="525"/>
      <c r="E358" s="567"/>
      <c r="F358" s="567"/>
      <c r="G358" s="567"/>
      <c r="H358" s="567"/>
      <c r="I358" s="567"/>
      <c r="J358" s="566"/>
      <c r="R358" s="525"/>
      <c r="AL358" s="525"/>
      <c r="AM358" s="525"/>
      <c r="AN358" s="525"/>
    </row>
    <row r="359" spans="3:40">
      <c r="C359" s="525"/>
      <c r="E359" s="567"/>
      <c r="F359" s="567"/>
      <c r="G359" s="567"/>
      <c r="H359" s="567"/>
      <c r="I359" s="567"/>
      <c r="J359" s="566"/>
      <c r="R359" s="525"/>
      <c r="AL359" s="525"/>
      <c r="AM359" s="525"/>
      <c r="AN359" s="525"/>
    </row>
    <row r="360" spans="3:40">
      <c r="C360" s="525"/>
      <c r="E360" s="567"/>
      <c r="F360" s="567"/>
      <c r="G360" s="567"/>
      <c r="H360" s="567"/>
      <c r="I360" s="567"/>
      <c r="J360" s="566"/>
      <c r="R360" s="525"/>
      <c r="AL360" s="525"/>
      <c r="AM360" s="525"/>
      <c r="AN360" s="525"/>
    </row>
    <row r="361" spans="3:40">
      <c r="C361" s="525"/>
      <c r="E361" s="567"/>
      <c r="F361" s="567"/>
      <c r="G361" s="567"/>
      <c r="H361" s="567"/>
      <c r="I361" s="567"/>
      <c r="J361" s="566"/>
      <c r="R361" s="525"/>
      <c r="AL361" s="525"/>
      <c r="AM361" s="525"/>
      <c r="AN361" s="525"/>
    </row>
    <row r="362" spans="3:40">
      <c r="C362" s="525"/>
      <c r="E362" s="567"/>
      <c r="F362" s="567"/>
      <c r="G362" s="567"/>
      <c r="H362" s="567"/>
      <c r="I362" s="567"/>
      <c r="J362" s="566"/>
      <c r="R362" s="525"/>
      <c r="AL362" s="525"/>
      <c r="AM362" s="525"/>
      <c r="AN362" s="525"/>
    </row>
    <row r="363" spans="3:40">
      <c r="C363" s="525"/>
      <c r="E363" s="567"/>
      <c r="F363" s="567"/>
      <c r="G363" s="567"/>
      <c r="H363" s="567"/>
      <c r="I363" s="567"/>
      <c r="J363" s="566"/>
      <c r="R363" s="525"/>
      <c r="AL363" s="525"/>
      <c r="AM363" s="525"/>
      <c r="AN363" s="525"/>
    </row>
    <row r="364" spans="3:40">
      <c r="C364" s="525"/>
      <c r="E364" s="567"/>
      <c r="F364" s="567"/>
      <c r="G364" s="567"/>
      <c r="H364" s="567"/>
      <c r="I364" s="567"/>
      <c r="J364" s="566"/>
      <c r="R364" s="525"/>
      <c r="AL364" s="525"/>
      <c r="AM364" s="525"/>
      <c r="AN364" s="525"/>
    </row>
    <row r="365" spans="3:40">
      <c r="C365" s="525"/>
      <c r="E365" s="567"/>
      <c r="F365" s="567"/>
      <c r="G365" s="567"/>
      <c r="H365" s="567"/>
      <c r="I365" s="567"/>
      <c r="J365" s="566"/>
      <c r="R365" s="525"/>
      <c r="AL365" s="525"/>
      <c r="AM365" s="525"/>
      <c r="AN365" s="525"/>
    </row>
    <row r="366" spans="3:40">
      <c r="C366" s="525"/>
      <c r="E366" s="567"/>
      <c r="F366" s="567"/>
      <c r="G366" s="567"/>
      <c r="H366" s="567"/>
      <c r="I366" s="567"/>
      <c r="J366" s="566"/>
      <c r="R366" s="525"/>
      <c r="AL366" s="525"/>
      <c r="AM366" s="525"/>
      <c r="AN366" s="525"/>
    </row>
    <row r="367" spans="3:40">
      <c r="C367" s="525"/>
      <c r="E367" s="567"/>
      <c r="F367" s="567"/>
      <c r="G367" s="567"/>
      <c r="H367" s="567"/>
      <c r="I367" s="567"/>
      <c r="J367" s="566"/>
      <c r="R367" s="525"/>
      <c r="AL367" s="525"/>
      <c r="AM367" s="525"/>
      <c r="AN367" s="525"/>
    </row>
    <row r="368" spans="3:40">
      <c r="C368" s="525"/>
      <c r="E368" s="567"/>
      <c r="F368" s="567"/>
      <c r="G368" s="567"/>
      <c r="H368" s="567"/>
      <c r="I368" s="567"/>
      <c r="J368" s="566"/>
      <c r="R368" s="525"/>
      <c r="AL368" s="525"/>
      <c r="AM368" s="525"/>
      <c r="AN368" s="525"/>
    </row>
    <row r="369" spans="3:40">
      <c r="C369" s="525"/>
      <c r="E369" s="567"/>
      <c r="F369" s="567"/>
      <c r="G369" s="567"/>
      <c r="H369" s="567"/>
      <c r="I369" s="567"/>
      <c r="J369" s="566"/>
      <c r="R369" s="525"/>
      <c r="AL369" s="525"/>
      <c r="AM369" s="525"/>
      <c r="AN369" s="525"/>
    </row>
    <row r="370" spans="3:40">
      <c r="C370" s="525"/>
      <c r="E370" s="567"/>
      <c r="F370" s="567"/>
      <c r="G370" s="567"/>
      <c r="H370" s="567"/>
      <c r="I370" s="567"/>
      <c r="J370" s="566"/>
      <c r="R370" s="525"/>
      <c r="AL370" s="525"/>
      <c r="AM370" s="525"/>
      <c r="AN370" s="525"/>
    </row>
    <row r="371" spans="3:40">
      <c r="C371" s="525"/>
      <c r="E371" s="567"/>
      <c r="F371" s="567"/>
      <c r="G371" s="567"/>
      <c r="H371" s="567"/>
      <c r="I371" s="567"/>
      <c r="J371" s="566"/>
      <c r="R371" s="525"/>
      <c r="AL371" s="525"/>
      <c r="AM371" s="525"/>
      <c r="AN371" s="525"/>
    </row>
    <row r="372" spans="3:40">
      <c r="C372" s="525"/>
      <c r="E372" s="567"/>
      <c r="F372" s="567"/>
      <c r="G372" s="567"/>
      <c r="H372" s="567"/>
      <c r="I372" s="567"/>
      <c r="J372" s="566"/>
      <c r="R372" s="525"/>
      <c r="AL372" s="525"/>
      <c r="AM372" s="525"/>
      <c r="AN372" s="525"/>
    </row>
    <row r="373" spans="3:40">
      <c r="C373" s="525"/>
      <c r="E373" s="567"/>
      <c r="F373" s="567"/>
      <c r="G373" s="567"/>
      <c r="H373" s="567"/>
      <c r="I373" s="567"/>
      <c r="J373" s="566"/>
      <c r="R373" s="525"/>
      <c r="AL373" s="525"/>
      <c r="AM373" s="525"/>
      <c r="AN373" s="525"/>
    </row>
    <row r="374" spans="3:40">
      <c r="C374" s="525"/>
      <c r="E374" s="567"/>
      <c r="F374" s="567"/>
      <c r="G374" s="567"/>
      <c r="H374" s="567"/>
      <c r="I374" s="567"/>
      <c r="J374" s="566"/>
      <c r="R374" s="525"/>
      <c r="AL374" s="525"/>
      <c r="AM374" s="525"/>
      <c r="AN374" s="525"/>
    </row>
    <row r="375" spans="3:40">
      <c r="C375" s="525"/>
      <c r="E375" s="567"/>
      <c r="F375" s="567"/>
      <c r="G375" s="567"/>
      <c r="H375" s="567"/>
      <c r="I375" s="567"/>
      <c r="J375" s="566"/>
      <c r="R375" s="525"/>
      <c r="AL375" s="525"/>
      <c r="AM375" s="525"/>
      <c r="AN375" s="525"/>
    </row>
    <row r="376" spans="3:40">
      <c r="C376" s="525"/>
      <c r="E376" s="567"/>
      <c r="F376" s="567"/>
      <c r="G376" s="567"/>
      <c r="H376" s="567"/>
      <c r="I376" s="567"/>
      <c r="J376" s="566"/>
      <c r="R376" s="525"/>
      <c r="AL376" s="525"/>
      <c r="AM376" s="525"/>
      <c r="AN376" s="525"/>
    </row>
    <row r="377" spans="3:40">
      <c r="C377" s="525"/>
      <c r="E377" s="567"/>
      <c r="F377" s="567"/>
      <c r="G377" s="567"/>
      <c r="H377" s="567"/>
      <c r="I377" s="567"/>
      <c r="J377" s="566"/>
      <c r="R377" s="525"/>
      <c r="AL377" s="525"/>
      <c r="AM377" s="525"/>
      <c r="AN377" s="525"/>
    </row>
    <row r="378" spans="3:40">
      <c r="C378" s="525"/>
      <c r="E378" s="567"/>
      <c r="F378" s="567"/>
      <c r="G378" s="567"/>
      <c r="H378" s="567"/>
      <c r="I378" s="567"/>
      <c r="J378" s="566"/>
      <c r="R378" s="525"/>
      <c r="AL378" s="525"/>
      <c r="AM378" s="525"/>
      <c r="AN378" s="525"/>
    </row>
    <row r="379" spans="3:40">
      <c r="C379" s="525"/>
      <c r="E379" s="567"/>
      <c r="F379" s="567"/>
      <c r="G379" s="567"/>
      <c r="H379" s="567"/>
      <c r="I379" s="567"/>
      <c r="J379" s="566"/>
      <c r="R379" s="525"/>
      <c r="AL379" s="525"/>
      <c r="AM379" s="525"/>
      <c r="AN379" s="525"/>
    </row>
    <row r="380" spans="3:40">
      <c r="C380" s="525"/>
      <c r="E380" s="567"/>
      <c r="F380" s="567"/>
      <c r="G380" s="567"/>
      <c r="H380" s="567"/>
      <c r="I380" s="567"/>
      <c r="J380" s="566"/>
      <c r="R380" s="525"/>
      <c r="AL380" s="525"/>
      <c r="AM380" s="525"/>
      <c r="AN380" s="525"/>
    </row>
    <row r="381" spans="3:40">
      <c r="C381" s="525"/>
      <c r="E381" s="567"/>
      <c r="F381" s="567"/>
      <c r="G381" s="567"/>
      <c r="H381" s="567"/>
      <c r="I381" s="567"/>
      <c r="J381" s="566"/>
      <c r="R381" s="525"/>
      <c r="AL381" s="525"/>
      <c r="AM381" s="525"/>
      <c r="AN381" s="525"/>
    </row>
    <row r="382" spans="3:40">
      <c r="C382" s="525"/>
      <c r="E382" s="567"/>
      <c r="F382" s="567"/>
      <c r="G382" s="567"/>
      <c r="H382" s="567"/>
      <c r="I382" s="567"/>
      <c r="J382" s="566"/>
      <c r="R382" s="525"/>
      <c r="AL382" s="525"/>
      <c r="AM382" s="525"/>
      <c r="AN382" s="525"/>
    </row>
    <row r="383" spans="3:40">
      <c r="C383" s="525"/>
      <c r="E383" s="567"/>
      <c r="F383" s="567"/>
      <c r="G383" s="567"/>
      <c r="H383" s="567"/>
      <c r="I383" s="567"/>
      <c r="J383" s="566"/>
      <c r="R383" s="525"/>
      <c r="AL383" s="525"/>
      <c r="AM383" s="525"/>
      <c r="AN383" s="525"/>
    </row>
    <row r="384" spans="3:40">
      <c r="C384" s="525"/>
      <c r="E384" s="567"/>
      <c r="F384" s="567"/>
      <c r="G384" s="567"/>
      <c r="H384" s="567"/>
      <c r="I384" s="567"/>
      <c r="J384" s="566"/>
      <c r="R384" s="525"/>
      <c r="AL384" s="525"/>
      <c r="AM384" s="525"/>
      <c r="AN384" s="525"/>
    </row>
    <row r="385" spans="3:40">
      <c r="C385" s="525"/>
      <c r="E385" s="567"/>
      <c r="F385" s="567"/>
      <c r="G385" s="567"/>
      <c r="H385" s="567"/>
      <c r="I385" s="567"/>
      <c r="J385" s="566"/>
      <c r="R385" s="525"/>
      <c r="AL385" s="525"/>
      <c r="AM385" s="525"/>
      <c r="AN385" s="525"/>
    </row>
    <row r="386" spans="3:40">
      <c r="C386" s="525"/>
      <c r="E386" s="567"/>
      <c r="F386" s="567"/>
      <c r="G386" s="567"/>
      <c r="H386" s="567"/>
      <c r="I386" s="567"/>
      <c r="J386" s="566"/>
      <c r="R386" s="525"/>
      <c r="AL386" s="525"/>
      <c r="AM386" s="525"/>
      <c r="AN386" s="525"/>
    </row>
    <row r="387" spans="3:40">
      <c r="C387" s="525"/>
      <c r="E387" s="567"/>
      <c r="F387" s="567"/>
      <c r="G387" s="567"/>
      <c r="H387" s="567"/>
      <c r="I387" s="567"/>
      <c r="J387" s="566"/>
      <c r="R387" s="525"/>
      <c r="AL387" s="525"/>
      <c r="AM387" s="525"/>
      <c r="AN387" s="525"/>
    </row>
    <row r="388" spans="3:40">
      <c r="C388" s="525"/>
      <c r="E388" s="567"/>
      <c r="F388" s="567"/>
      <c r="G388" s="567"/>
      <c r="H388" s="567"/>
      <c r="I388" s="567"/>
      <c r="J388" s="566"/>
      <c r="R388" s="525"/>
      <c r="AL388" s="525"/>
      <c r="AM388" s="525"/>
      <c r="AN388" s="525"/>
    </row>
    <row r="389" spans="3:40">
      <c r="C389" s="525"/>
      <c r="E389" s="567"/>
      <c r="F389" s="567"/>
      <c r="G389" s="567"/>
      <c r="H389" s="567"/>
      <c r="I389" s="567"/>
      <c r="J389" s="566"/>
      <c r="R389" s="525"/>
      <c r="AL389" s="525"/>
      <c r="AM389" s="525"/>
      <c r="AN389" s="525"/>
    </row>
    <row r="390" spans="3:40">
      <c r="C390" s="525"/>
      <c r="E390" s="567"/>
      <c r="F390" s="567"/>
      <c r="G390" s="567"/>
      <c r="H390" s="567"/>
      <c r="I390" s="567"/>
      <c r="J390" s="566"/>
      <c r="R390" s="525"/>
      <c r="AL390" s="525"/>
      <c r="AM390" s="525"/>
      <c r="AN390" s="525"/>
    </row>
    <row r="391" spans="3:40">
      <c r="C391" s="525"/>
      <c r="E391" s="567"/>
      <c r="F391" s="567"/>
      <c r="G391" s="567"/>
      <c r="H391" s="567"/>
      <c r="I391" s="567"/>
      <c r="J391" s="566"/>
      <c r="R391" s="525"/>
      <c r="AL391" s="525"/>
      <c r="AM391" s="525"/>
      <c r="AN391" s="525"/>
    </row>
    <row r="392" spans="3:40">
      <c r="C392" s="525"/>
      <c r="E392" s="567"/>
      <c r="F392" s="567"/>
      <c r="G392" s="567"/>
      <c r="H392" s="567"/>
      <c r="I392" s="567"/>
      <c r="J392" s="566"/>
      <c r="R392" s="525"/>
      <c r="AL392" s="525"/>
      <c r="AM392" s="525"/>
      <c r="AN392" s="525"/>
    </row>
    <row r="393" spans="3:40">
      <c r="C393" s="525"/>
      <c r="E393" s="567"/>
      <c r="F393" s="567"/>
      <c r="G393" s="567"/>
      <c r="H393" s="567"/>
      <c r="I393" s="567"/>
      <c r="J393" s="566"/>
      <c r="R393" s="525"/>
      <c r="AL393" s="525"/>
      <c r="AM393" s="525"/>
      <c r="AN393" s="525"/>
    </row>
    <row r="394" spans="3:40">
      <c r="C394" s="525"/>
      <c r="E394" s="567"/>
      <c r="F394" s="567"/>
      <c r="G394" s="567"/>
      <c r="H394" s="567"/>
      <c r="I394" s="567"/>
      <c r="J394" s="566"/>
      <c r="R394" s="525"/>
      <c r="AL394" s="525"/>
      <c r="AM394" s="525"/>
      <c r="AN394" s="525"/>
    </row>
    <row r="395" spans="3:40">
      <c r="C395" s="525"/>
      <c r="E395" s="567"/>
      <c r="F395" s="567"/>
      <c r="G395" s="567"/>
      <c r="H395" s="567"/>
      <c r="I395" s="567"/>
      <c r="J395" s="566"/>
      <c r="R395" s="525"/>
      <c r="AL395" s="525"/>
      <c r="AM395" s="525"/>
      <c r="AN395" s="525"/>
    </row>
    <row r="396" spans="3:40">
      <c r="C396" s="525"/>
      <c r="E396" s="567"/>
      <c r="F396" s="567"/>
      <c r="G396" s="567"/>
      <c r="H396" s="567"/>
      <c r="I396" s="567"/>
      <c r="J396" s="566"/>
      <c r="R396" s="525"/>
      <c r="AL396" s="525"/>
      <c r="AM396" s="525"/>
      <c r="AN396" s="525"/>
    </row>
    <row r="397" spans="3:40">
      <c r="C397" s="525"/>
      <c r="E397" s="567"/>
      <c r="F397" s="567"/>
      <c r="G397" s="567"/>
      <c r="H397" s="567"/>
      <c r="I397" s="567"/>
      <c r="J397" s="566"/>
      <c r="R397" s="525"/>
      <c r="AL397" s="525"/>
      <c r="AM397" s="525"/>
      <c r="AN397" s="525"/>
    </row>
    <row r="398" spans="3:40">
      <c r="C398" s="525"/>
      <c r="E398" s="567"/>
      <c r="F398" s="567"/>
      <c r="G398" s="567"/>
      <c r="H398" s="567"/>
      <c r="I398" s="567"/>
      <c r="J398" s="566"/>
      <c r="R398" s="525"/>
      <c r="AL398" s="525"/>
      <c r="AM398" s="525"/>
      <c r="AN398" s="525"/>
    </row>
    <row r="399" spans="3:40">
      <c r="C399" s="525"/>
      <c r="E399" s="567"/>
      <c r="F399" s="567"/>
      <c r="G399" s="567"/>
      <c r="H399" s="567"/>
      <c r="I399" s="567"/>
      <c r="J399" s="566"/>
      <c r="R399" s="525"/>
      <c r="AL399" s="525"/>
      <c r="AM399" s="525"/>
      <c r="AN399" s="525"/>
    </row>
    <row r="400" spans="3:40">
      <c r="C400" s="525"/>
      <c r="E400" s="567"/>
      <c r="F400" s="567"/>
      <c r="G400" s="567"/>
      <c r="H400" s="567"/>
      <c r="I400" s="567"/>
      <c r="J400" s="566"/>
      <c r="R400" s="525"/>
      <c r="AL400" s="525"/>
      <c r="AM400" s="525"/>
      <c r="AN400" s="525"/>
    </row>
    <row r="401" spans="3:40">
      <c r="C401" s="525"/>
      <c r="E401" s="567"/>
      <c r="F401" s="567"/>
      <c r="G401" s="567"/>
      <c r="H401" s="567"/>
      <c r="I401" s="567"/>
      <c r="J401" s="566"/>
      <c r="R401" s="525"/>
      <c r="AL401" s="525"/>
      <c r="AM401" s="525"/>
      <c r="AN401" s="525"/>
    </row>
    <row r="402" spans="3:40">
      <c r="C402" s="525"/>
      <c r="E402" s="567"/>
      <c r="F402" s="567"/>
      <c r="G402" s="567"/>
      <c r="H402" s="567"/>
      <c r="I402" s="567"/>
      <c r="J402" s="566"/>
      <c r="R402" s="525"/>
      <c r="AL402" s="525"/>
      <c r="AM402" s="525"/>
      <c r="AN402" s="525"/>
    </row>
    <row r="403" spans="3:40">
      <c r="C403" s="525"/>
      <c r="E403" s="567"/>
      <c r="F403" s="567"/>
      <c r="G403" s="567"/>
      <c r="H403" s="567"/>
      <c r="I403" s="567"/>
      <c r="J403" s="566"/>
      <c r="R403" s="525"/>
      <c r="AL403" s="525"/>
      <c r="AM403" s="525"/>
      <c r="AN403" s="525"/>
    </row>
    <row r="404" spans="3:40">
      <c r="C404" s="525"/>
      <c r="E404" s="567"/>
      <c r="F404" s="567"/>
      <c r="G404" s="567"/>
      <c r="H404" s="567"/>
      <c r="I404" s="567"/>
      <c r="J404" s="566"/>
      <c r="R404" s="525"/>
      <c r="AL404" s="525"/>
      <c r="AM404" s="525"/>
      <c r="AN404" s="525"/>
    </row>
    <row r="405" spans="3:40">
      <c r="C405" s="525"/>
      <c r="E405" s="567"/>
      <c r="F405" s="567"/>
      <c r="G405" s="567"/>
      <c r="H405" s="567"/>
      <c r="I405" s="567"/>
      <c r="J405" s="566"/>
      <c r="R405" s="525"/>
      <c r="AL405" s="525"/>
      <c r="AM405" s="525"/>
      <c r="AN405" s="525"/>
    </row>
    <row r="406" spans="3:40">
      <c r="C406" s="525"/>
      <c r="E406" s="567"/>
      <c r="F406" s="567"/>
      <c r="G406" s="567"/>
      <c r="H406" s="567"/>
      <c r="I406" s="567"/>
      <c r="J406" s="566"/>
      <c r="R406" s="525"/>
      <c r="AL406" s="525"/>
      <c r="AM406" s="525"/>
      <c r="AN406" s="525"/>
    </row>
    <row r="407" spans="3:40">
      <c r="C407" s="525"/>
      <c r="E407" s="567"/>
      <c r="F407" s="567"/>
      <c r="G407" s="567"/>
      <c r="H407" s="567"/>
      <c r="I407" s="567"/>
      <c r="J407" s="566"/>
      <c r="R407" s="525"/>
      <c r="AL407" s="525"/>
      <c r="AM407" s="525"/>
      <c r="AN407" s="525"/>
    </row>
    <row r="408" spans="3:40">
      <c r="C408" s="525"/>
      <c r="E408" s="567"/>
      <c r="F408" s="567"/>
      <c r="G408" s="567"/>
      <c r="H408" s="567"/>
      <c r="I408" s="567"/>
      <c r="J408" s="566"/>
      <c r="R408" s="525"/>
      <c r="AL408" s="525"/>
      <c r="AM408" s="525"/>
      <c r="AN408" s="525"/>
    </row>
    <row r="409" spans="3:40">
      <c r="C409" s="525"/>
      <c r="E409" s="567"/>
      <c r="F409" s="567"/>
      <c r="G409" s="567"/>
      <c r="H409" s="567"/>
      <c r="I409" s="567"/>
      <c r="J409" s="566"/>
      <c r="R409" s="525"/>
      <c r="AL409" s="525"/>
      <c r="AM409" s="525"/>
      <c r="AN409" s="525"/>
    </row>
    <row r="410" spans="3:40">
      <c r="C410" s="525"/>
      <c r="E410" s="567"/>
      <c r="F410" s="567"/>
      <c r="G410" s="567"/>
      <c r="H410" s="567"/>
      <c r="I410" s="567"/>
      <c r="J410" s="566"/>
      <c r="R410" s="525"/>
      <c r="AL410" s="525"/>
      <c r="AM410" s="525"/>
      <c r="AN410" s="525"/>
    </row>
    <row r="411" spans="3:40">
      <c r="C411" s="525"/>
      <c r="E411" s="567"/>
      <c r="F411" s="567"/>
      <c r="G411" s="567"/>
      <c r="H411" s="567"/>
      <c r="I411" s="567"/>
      <c r="J411" s="566"/>
      <c r="R411" s="525"/>
      <c r="AL411" s="525"/>
      <c r="AM411" s="525"/>
      <c r="AN411" s="525"/>
    </row>
    <row r="412" spans="3:40">
      <c r="C412" s="525"/>
      <c r="E412" s="567"/>
      <c r="F412" s="567"/>
      <c r="G412" s="567"/>
      <c r="H412" s="567"/>
      <c r="I412" s="567"/>
      <c r="J412" s="566"/>
      <c r="R412" s="525"/>
      <c r="AL412" s="525"/>
      <c r="AM412" s="525"/>
      <c r="AN412" s="525"/>
    </row>
    <row r="413" spans="3:40">
      <c r="C413" s="525"/>
      <c r="E413" s="567"/>
      <c r="F413" s="567"/>
      <c r="G413" s="567"/>
      <c r="H413" s="567"/>
      <c r="I413" s="567"/>
      <c r="J413" s="566"/>
      <c r="R413" s="525"/>
      <c r="AL413" s="525"/>
      <c r="AM413" s="525"/>
      <c r="AN413" s="525"/>
    </row>
    <row r="414" spans="3:40">
      <c r="C414" s="525"/>
      <c r="E414" s="567"/>
      <c r="F414" s="567"/>
      <c r="G414" s="567"/>
      <c r="H414" s="567"/>
      <c r="I414" s="567"/>
      <c r="J414" s="566"/>
      <c r="R414" s="525"/>
      <c r="AL414" s="525"/>
      <c r="AM414" s="525"/>
      <c r="AN414" s="525"/>
    </row>
    <row r="415" spans="3:40">
      <c r="C415" s="525"/>
      <c r="E415" s="567"/>
      <c r="F415" s="567"/>
      <c r="G415" s="567"/>
      <c r="H415" s="567"/>
      <c r="I415" s="567"/>
      <c r="J415" s="566"/>
      <c r="R415" s="525"/>
      <c r="AL415" s="525"/>
      <c r="AM415" s="525"/>
      <c r="AN415" s="525"/>
    </row>
    <row r="416" spans="3:40">
      <c r="C416" s="525"/>
      <c r="E416" s="567"/>
      <c r="F416" s="567"/>
      <c r="G416" s="567"/>
      <c r="H416" s="567"/>
      <c r="I416" s="567"/>
      <c r="J416" s="566"/>
      <c r="R416" s="525"/>
      <c r="AL416" s="525"/>
      <c r="AM416" s="525"/>
      <c r="AN416" s="525"/>
    </row>
    <row r="417" spans="3:40">
      <c r="C417" s="525"/>
      <c r="E417" s="567"/>
      <c r="F417" s="567"/>
      <c r="G417" s="567"/>
      <c r="H417" s="567"/>
      <c r="I417" s="567"/>
      <c r="J417" s="566"/>
      <c r="R417" s="525"/>
      <c r="AL417" s="525"/>
      <c r="AM417" s="525"/>
      <c r="AN417" s="525"/>
    </row>
    <row r="418" spans="3:40">
      <c r="C418" s="525"/>
      <c r="E418" s="567"/>
      <c r="F418" s="567"/>
      <c r="G418" s="567"/>
      <c r="H418" s="567"/>
      <c r="I418" s="567"/>
      <c r="J418" s="566"/>
      <c r="R418" s="525"/>
      <c r="AL418" s="525"/>
      <c r="AM418" s="525"/>
      <c r="AN418" s="525"/>
    </row>
    <row r="419" spans="3:40">
      <c r="C419" s="525"/>
      <c r="E419" s="567"/>
      <c r="F419" s="567"/>
      <c r="G419" s="567"/>
      <c r="H419" s="567"/>
      <c r="I419" s="567"/>
      <c r="J419" s="566"/>
      <c r="R419" s="525"/>
      <c r="AL419" s="525"/>
      <c r="AM419" s="525"/>
      <c r="AN419" s="525"/>
    </row>
    <row r="420" spans="3:40">
      <c r="C420" s="525"/>
      <c r="E420" s="567"/>
      <c r="F420" s="567"/>
      <c r="G420" s="567"/>
      <c r="H420" s="567"/>
      <c r="I420" s="567"/>
      <c r="J420" s="566"/>
      <c r="R420" s="525"/>
      <c r="AL420" s="525"/>
      <c r="AM420" s="525"/>
      <c r="AN420" s="525"/>
    </row>
    <row r="421" spans="3:40">
      <c r="C421" s="525"/>
      <c r="E421" s="567"/>
      <c r="F421" s="567"/>
      <c r="G421" s="567"/>
      <c r="H421" s="567"/>
      <c r="I421" s="567"/>
      <c r="J421" s="566"/>
      <c r="R421" s="525"/>
      <c r="AL421" s="525"/>
      <c r="AM421" s="525"/>
      <c r="AN421" s="525"/>
    </row>
    <row r="422" spans="3:40">
      <c r="C422" s="525"/>
      <c r="E422" s="567"/>
      <c r="F422" s="567"/>
      <c r="G422" s="567"/>
      <c r="H422" s="567"/>
      <c r="I422" s="567"/>
      <c r="J422" s="566"/>
      <c r="R422" s="525"/>
      <c r="AL422" s="525"/>
      <c r="AM422" s="525"/>
      <c r="AN422" s="525"/>
    </row>
    <row r="423" spans="3:40">
      <c r="C423" s="525"/>
      <c r="E423" s="567"/>
      <c r="F423" s="567"/>
      <c r="G423" s="567"/>
      <c r="H423" s="567"/>
      <c r="I423" s="567"/>
      <c r="J423" s="566"/>
      <c r="R423" s="525"/>
      <c r="AL423" s="525"/>
      <c r="AM423" s="525"/>
      <c r="AN423" s="525"/>
    </row>
    <row r="424" spans="3:40">
      <c r="C424" s="525"/>
      <c r="E424" s="567"/>
      <c r="F424" s="567"/>
      <c r="G424" s="567"/>
      <c r="H424" s="567"/>
      <c r="I424" s="567"/>
      <c r="J424" s="566"/>
      <c r="R424" s="525"/>
      <c r="AL424" s="525"/>
      <c r="AM424" s="525"/>
      <c r="AN424" s="525"/>
    </row>
    <row r="425" spans="3:40">
      <c r="C425" s="525"/>
      <c r="E425" s="567"/>
      <c r="F425" s="567"/>
      <c r="G425" s="567"/>
      <c r="H425" s="567"/>
      <c r="I425" s="567"/>
      <c r="J425" s="566"/>
      <c r="R425" s="525"/>
      <c r="AL425" s="525"/>
      <c r="AM425" s="525"/>
      <c r="AN425" s="525"/>
    </row>
    <row r="426" spans="3:40">
      <c r="C426" s="525"/>
      <c r="E426" s="567"/>
      <c r="F426" s="567"/>
      <c r="G426" s="567"/>
      <c r="H426" s="567"/>
      <c r="I426" s="567"/>
      <c r="J426" s="566"/>
      <c r="R426" s="525"/>
      <c r="AL426" s="525"/>
      <c r="AM426" s="525"/>
      <c r="AN426" s="525"/>
    </row>
    <row r="427" spans="3:40">
      <c r="C427" s="525"/>
      <c r="E427" s="567"/>
      <c r="F427" s="567"/>
      <c r="G427" s="567"/>
      <c r="H427" s="567"/>
      <c r="I427" s="567"/>
      <c r="J427" s="566"/>
      <c r="R427" s="525"/>
      <c r="AL427" s="525"/>
      <c r="AM427" s="525"/>
      <c r="AN427" s="525"/>
    </row>
    <row r="428" spans="3:40">
      <c r="C428" s="525"/>
      <c r="E428" s="567"/>
      <c r="F428" s="567"/>
      <c r="G428" s="567"/>
      <c r="H428" s="567"/>
      <c r="I428" s="567"/>
      <c r="J428" s="566"/>
      <c r="R428" s="525"/>
      <c r="AL428" s="525"/>
      <c r="AM428" s="525"/>
      <c r="AN428" s="525"/>
    </row>
    <row r="429" spans="3:40">
      <c r="C429" s="525"/>
      <c r="E429" s="567"/>
      <c r="F429" s="567"/>
      <c r="G429" s="567"/>
      <c r="H429" s="567"/>
      <c r="I429" s="567"/>
      <c r="J429" s="566"/>
      <c r="R429" s="525"/>
      <c r="AL429" s="525"/>
      <c r="AM429" s="525"/>
      <c r="AN429" s="525"/>
    </row>
    <row r="430" spans="3:40">
      <c r="C430" s="525"/>
      <c r="E430" s="567"/>
      <c r="F430" s="567"/>
      <c r="G430" s="567"/>
      <c r="H430" s="567"/>
      <c r="I430" s="567"/>
      <c r="J430" s="566"/>
      <c r="R430" s="525"/>
      <c r="AL430" s="525"/>
      <c r="AM430" s="525"/>
      <c r="AN430" s="525"/>
    </row>
    <row r="431" spans="3:40">
      <c r="C431" s="525"/>
      <c r="E431" s="567"/>
      <c r="F431" s="567"/>
      <c r="G431" s="567"/>
      <c r="H431" s="567"/>
      <c r="I431" s="567"/>
      <c r="J431" s="566"/>
      <c r="R431" s="525"/>
      <c r="AL431" s="525"/>
      <c r="AM431" s="525"/>
      <c r="AN431" s="525"/>
    </row>
    <row r="432" spans="3:40">
      <c r="C432" s="525"/>
      <c r="E432" s="567"/>
      <c r="F432" s="567"/>
      <c r="G432" s="567"/>
      <c r="H432" s="567"/>
      <c r="I432" s="567"/>
      <c r="J432" s="566"/>
      <c r="R432" s="525"/>
      <c r="AL432" s="525"/>
      <c r="AM432" s="525"/>
      <c r="AN432" s="525"/>
    </row>
    <row r="433" spans="3:40">
      <c r="C433" s="525"/>
      <c r="E433" s="567"/>
      <c r="F433" s="567"/>
      <c r="G433" s="567"/>
      <c r="H433" s="567"/>
      <c r="I433" s="567"/>
      <c r="J433" s="566"/>
      <c r="R433" s="525"/>
      <c r="AL433" s="525"/>
      <c r="AM433" s="525"/>
      <c r="AN433" s="525"/>
    </row>
    <row r="434" spans="3:40">
      <c r="C434" s="525"/>
      <c r="E434" s="567"/>
      <c r="F434" s="567"/>
      <c r="G434" s="567"/>
      <c r="H434" s="567"/>
      <c r="I434" s="567"/>
      <c r="J434" s="566"/>
      <c r="R434" s="525"/>
      <c r="AL434" s="525"/>
      <c r="AM434" s="525"/>
      <c r="AN434" s="525"/>
    </row>
    <row r="435" spans="3:40">
      <c r="C435" s="525"/>
      <c r="E435" s="567"/>
      <c r="F435" s="567"/>
      <c r="G435" s="567"/>
      <c r="H435" s="567"/>
      <c r="I435" s="567"/>
      <c r="J435" s="566"/>
      <c r="R435" s="525"/>
      <c r="AL435" s="525"/>
      <c r="AM435" s="525"/>
      <c r="AN435" s="525"/>
    </row>
    <row r="436" spans="3:40">
      <c r="C436" s="525"/>
      <c r="E436" s="567"/>
      <c r="F436" s="567"/>
      <c r="G436" s="567"/>
      <c r="H436" s="567"/>
      <c r="I436" s="567"/>
      <c r="J436" s="566"/>
      <c r="R436" s="525"/>
      <c r="AL436" s="525"/>
      <c r="AM436" s="525"/>
      <c r="AN436" s="525"/>
    </row>
    <row r="437" spans="3:40">
      <c r="C437" s="525"/>
      <c r="E437" s="567"/>
      <c r="F437" s="567"/>
      <c r="G437" s="567"/>
      <c r="H437" s="567"/>
      <c r="I437" s="567"/>
      <c r="J437" s="566"/>
      <c r="R437" s="525"/>
      <c r="AL437" s="525"/>
      <c r="AM437" s="525"/>
      <c r="AN437" s="525"/>
    </row>
    <row r="438" spans="3:40">
      <c r="C438" s="525"/>
      <c r="E438" s="567"/>
      <c r="F438" s="567"/>
      <c r="G438" s="567"/>
      <c r="H438" s="567"/>
      <c r="I438" s="567"/>
      <c r="J438" s="566"/>
      <c r="R438" s="525"/>
      <c r="AL438" s="525"/>
      <c r="AM438" s="525"/>
      <c r="AN438" s="525"/>
    </row>
    <row r="439" spans="3:40">
      <c r="C439" s="525"/>
      <c r="E439" s="567"/>
      <c r="F439" s="567"/>
      <c r="G439" s="567"/>
      <c r="H439" s="567"/>
      <c r="I439" s="567"/>
      <c r="J439" s="566"/>
      <c r="R439" s="525"/>
      <c r="AL439" s="525"/>
      <c r="AM439" s="525"/>
      <c r="AN439" s="525"/>
    </row>
    <row r="440" spans="3:40">
      <c r="C440" s="525"/>
      <c r="E440" s="567"/>
      <c r="F440" s="567"/>
      <c r="G440" s="567"/>
      <c r="H440" s="567"/>
      <c r="I440" s="567"/>
      <c r="J440" s="566"/>
      <c r="R440" s="525"/>
      <c r="AL440" s="525"/>
      <c r="AM440" s="525"/>
      <c r="AN440" s="525"/>
    </row>
    <row r="441" spans="3:40">
      <c r="C441" s="525"/>
      <c r="E441" s="567"/>
      <c r="F441" s="567"/>
      <c r="G441" s="567"/>
      <c r="H441" s="567"/>
      <c r="I441" s="567"/>
      <c r="J441" s="566"/>
      <c r="R441" s="525"/>
      <c r="AL441" s="525"/>
      <c r="AM441" s="525"/>
      <c r="AN441" s="525"/>
    </row>
    <row r="442" spans="3:40">
      <c r="C442" s="525"/>
      <c r="E442" s="567"/>
      <c r="F442" s="567"/>
      <c r="G442" s="567"/>
      <c r="H442" s="567"/>
      <c r="I442" s="567"/>
      <c r="J442" s="566"/>
      <c r="R442" s="525"/>
      <c r="AL442" s="525"/>
      <c r="AM442" s="525"/>
      <c r="AN442" s="525"/>
    </row>
    <row r="443" spans="3:40">
      <c r="C443" s="525"/>
      <c r="E443" s="567"/>
      <c r="F443" s="567"/>
      <c r="G443" s="567"/>
      <c r="H443" s="567"/>
      <c r="I443" s="567"/>
      <c r="J443" s="566"/>
      <c r="R443" s="525"/>
      <c r="AL443" s="525"/>
      <c r="AM443" s="525"/>
      <c r="AN443" s="525"/>
    </row>
    <row r="444" spans="3:40">
      <c r="C444" s="525"/>
      <c r="E444" s="567"/>
      <c r="F444" s="567"/>
      <c r="G444" s="567"/>
      <c r="H444" s="567"/>
      <c r="I444" s="567"/>
      <c r="J444" s="566"/>
      <c r="R444" s="525"/>
      <c r="AL444" s="525"/>
      <c r="AM444" s="525"/>
      <c r="AN444" s="525"/>
    </row>
    <row r="445" spans="3:40">
      <c r="C445" s="525"/>
      <c r="E445" s="567"/>
      <c r="F445" s="567"/>
      <c r="G445" s="567"/>
      <c r="H445" s="567"/>
      <c r="I445" s="567"/>
      <c r="J445" s="566"/>
      <c r="R445" s="525"/>
      <c r="AL445" s="525"/>
      <c r="AM445" s="525"/>
      <c r="AN445" s="525"/>
    </row>
    <row r="446" spans="3:40">
      <c r="C446" s="525"/>
      <c r="E446" s="567"/>
      <c r="F446" s="567"/>
      <c r="G446" s="567"/>
      <c r="H446" s="567"/>
      <c r="I446" s="567"/>
      <c r="J446" s="566"/>
      <c r="R446" s="525"/>
      <c r="AL446" s="525"/>
      <c r="AM446" s="525"/>
      <c r="AN446" s="525"/>
    </row>
    <row r="447" spans="3:40">
      <c r="C447" s="525"/>
      <c r="E447" s="567"/>
      <c r="F447" s="567"/>
      <c r="G447" s="567"/>
      <c r="H447" s="567"/>
      <c r="I447" s="567"/>
      <c r="J447" s="566"/>
      <c r="R447" s="525"/>
      <c r="AL447" s="525"/>
      <c r="AM447" s="525"/>
      <c r="AN447" s="525"/>
    </row>
    <row r="448" spans="3:40">
      <c r="C448" s="525"/>
      <c r="E448" s="567"/>
      <c r="F448" s="567"/>
      <c r="G448" s="567"/>
      <c r="H448" s="567"/>
      <c r="I448" s="567"/>
      <c r="J448" s="566"/>
      <c r="R448" s="525"/>
      <c r="AL448" s="525"/>
      <c r="AM448" s="525"/>
      <c r="AN448" s="525"/>
    </row>
    <row r="449" spans="3:40">
      <c r="C449" s="525"/>
      <c r="E449" s="567"/>
      <c r="F449" s="567"/>
      <c r="G449" s="567"/>
      <c r="H449" s="567"/>
      <c r="I449" s="567"/>
      <c r="J449" s="566"/>
      <c r="R449" s="525"/>
      <c r="AL449" s="525"/>
      <c r="AM449" s="525"/>
      <c r="AN449" s="525"/>
    </row>
    <row r="450" spans="3:40">
      <c r="C450" s="525"/>
      <c r="E450" s="567"/>
      <c r="F450" s="567"/>
      <c r="G450" s="567"/>
      <c r="H450" s="567"/>
      <c r="I450" s="567"/>
      <c r="J450" s="566"/>
      <c r="R450" s="525"/>
      <c r="AL450" s="525"/>
      <c r="AM450" s="525"/>
      <c r="AN450" s="525"/>
    </row>
    <row r="451" spans="3:40">
      <c r="C451" s="525"/>
      <c r="E451" s="567"/>
      <c r="F451" s="567"/>
      <c r="G451" s="567"/>
      <c r="H451" s="567"/>
      <c r="I451" s="567"/>
      <c r="J451" s="566"/>
      <c r="R451" s="525"/>
      <c r="AL451" s="525"/>
      <c r="AM451" s="525"/>
      <c r="AN451" s="525"/>
    </row>
    <row r="452" spans="3:40">
      <c r="C452" s="525"/>
      <c r="E452" s="567"/>
      <c r="F452" s="567"/>
      <c r="G452" s="567"/>
      <c r="H452" s="567"/>
      <c r="I452" s="567"/>
      <c r="J452" s="566"/>
      <c r="R452" s="525"/>
      <c r="AL452" s="525"/>
      <c r="AM452" s="525"/>
      <c r="AN452" s="525"/>
    </row>
    <row r="453" spans="3:40">
      <c r="C453" s="525"/>
      <c r="E453" s="567"/>
      <c r="F453" s="567"/>
      <c r="G453" s="567"/>
      <c r="H453" s="567"/>
      <c r="I453" s="567"/>
      <c r="J453" s="566"/>
      <c r="R453" s="525"/>
      <c r="AL453" s="525"/>
      <c r="AM453" s="525"/>
      <c r="AN453" s="525"/>
    </row>
    <row r="454" spans="3:40">
      <c r="C454" s="525"/>
      <c r="E454" s="567"/>
      <c r="F454" s="567"/>
      <c r="G454" s="567"/>
      <c r="H454" s="567"/>
      <c r="I454" s="567"/>
      <c r="J454" s="566"/>
      <c r="R454" s="525"/>
      <c r="AL454" s="525"/>
      <c r="AM454" s="525"/>
      <c r="AN454" s="525"/>
    </row>
    <row r="455" spans="3:40">
      <c r="C455" s="525"/>
      <c r="E455" s="567"/>
      <c r="F455" s="567"/>
      <c r="G455" s="567"/>
      <c r="H455" s="567"/>
      <c r="I455" s="567"/>
      <c r="J455" s="566"/>
      <c r="R455" s="525"/>
      <c r="AL455" s="525"/>
      <c r="AM455" s="525"/>
      <c r="AN455" s="525"/>
    </row>
    <row r="456" spans="3:40">
      <c r="C456" s="525"/>
      <c r="E456" s="567"/>
      <c r="F456" s="567"/>
      <c r="G456" s="567"/>
      <c r="H456" s="567"/>
      <c r="I456" s="567"/>
      <c r="J456" s="566"/>
      <c r="R456" s="525"/>
      <c r="AL456" s="525"/>
      <c r="AM456" s="525"/>
      <c r="AN456" s="525"/>
    </row>
    <row r="457" spans="3:40">
      <c r="C457" s="525"/>
      <c r="E457" s="567"/>
      <c r="F457" s="567"/>
      <c r="G457" s="567"/>
      <c r="H457" s="567"/>
      <c r="I457" s="567"/>
      <c r="J457" s="566"/>
      <c r="R457" s="525"/>
      <c r="AL457" s="525"/>
      <c r="AM457" s="525"/>
      <c r="AN457" s="525"/>
    </row>
    <row r="458" spans="3:40">
      <c r="C458" s="525"/>
      <c r="E458" s="567"/>
      <c r="F458" s="567"/>
      <c r="G458" s="567"/>
      <c r="H458" s="567"/>
      <c r="I458" s="567"/>
      <c r="J458" s="566"/>
      <c r="R458" s="525"/>
      <c r="AL458" s="525"/>
      <c r="AM458" s="525"/>
      <c r="AN458" s="525"/>
    </row>
    <row r="459" spans="3:40">
      <c r="C459" s="525"/>
      <c r="E459" s="567"/>
      <c r="F459" s="567"/>
      <c r="G459" s="567"/>
      <c r="H459" s="567"/>
      <c r="I459" s="567"/>
      <c r="J459" s="566"/>
      <c r="R459" s="525"/>
      <c r="AL459" s="525"/>
      <c r="AM459" s="525"/>
      <c r="AN459" s="525"/>
    </row>
    <row r="460" spans="3:40">
      <c r="C460" s="525"/>
      <c r="E460" s="567"/>
      <c r="F460" s="567"/>
      <c r="G460" s="567"/>
      <c r="H460" s="567"/>
      <c r="I460" s="567"/>
      <c r="J460" s="566"/>
      <c r="R460" s="525"/>
      <c r="AL460" s="525"/>
      <c r="AM460" s="525"/>
      <c r="AN460" s="525"/>
    </row>
    <row r="461" spans="3:40">
      <c r="C461" s="525"/>
      <c r="E461" s="567"/>
      <c r="F461" s="567"/>
      <c r="G461" s="567"/>
      <c r="H461" s="567"/>
      <c r="I461" s="567"/>
      <c r="J461" s="566"/>
      <c r="R461" s="525"/>
      <c r="AL461" s="525"/>
      <c r="AM461" s="525"/>
      <c r="AN461" s="525"/>
    </row>
    <row r="462" spans="3:40">
      <c r="C462" s="525"/>
      <c r="E462" s="567"/>
      <c r="F462" s="567"/>
      <c r="G462" s="567"/>
      <c r="H462" s="567"/>
      <c r="I462" s="567"/>
      <c r="J462" s="566"/>
      <c r="R462" s="525"/>
      <c r="AL462" s="525"/>
      <c r="AM462" s="525"/>
      <c r="AN462" s="525"/>
    </row>
    <row r="463" spans="3:40">
      <c r="C463" s="525"/>
      <c r="E463" s="567"/>
      <c r="F463" s="567"/>
      <c r="G463" s="567"/>
      <c r="H463" s="567"/>
      <c r="I463" s="567"/>
      <c r="J463" s="566"/>
      <c r="R463" s="525"/>
      <c r="AL463" s="525"/>
      <c r="AM463" s="525"/>
      <c r="AN463" s="525"/>
    </row>
    <row r="464" spans="3:40">
      <c r="C464" s="525"/>
      <c r="E464" s="567"/>
      <c r="F464" s="567"/>
      <c r="G464" s="567"/>
      <c r="H464" s="567"/>
      <c r="I464" s="567"/>
      <c r="J464" s="566"/>
      <c r="R464" s="525"/>
      <c r="AL464" s="525"/>
      <c r="AM464" s="525"/>
      <c r="AN464" s="525"/>
    </row>
    <row r="465" spans="3:40">
      <c r="C465" s="525"/>
      <c r="E465" s="567"/>
      <c r="F465" s="567"/>
      <c r="G465" s="567"/>
      <c r="H465" s="567"/>
      <c r="I465" s="567"/>
      <c r="J465" s="566"/>
      <c r="R465" s="525"/>
      <c r="AL465" s="525"/>
      <c r="AM465" s="525"/>
      <c r="AN465" s="525"/>
    </row>
    <row r="466" spans="3:40">
      <c r="C466" s="525"/>
      <c r="E466" s="567"/>
      <c r="F466" s="567"/>
      <c r="G466" s="567"/>
      <c r="H466" s="567"/>
      <c r="I466" s="567"/>
      <c r="J466" s="566"/>
      <c r="R466" s="525"/>
      <c r="AL466" s="525"/>
      <c r="AM466" s="525"/>
      <c r="AN466" s="525"/>
    </row>
    <row r="467" spans="3:40">
      <c r="C467" s="525"/>
      <c r="E467" s="567"/>
      <c r="F467" s="567"/>
      <c r="G467" s="567"/>
      <c r="H467" s="567"/>
      <c r="I467" s="567"/>
      <c r="J467" s="566"/>
      <c r="R467" s="525"/>
      <c r="AL467" s="525"/>
      <c r="AM467" s="525"/>
      <c r="AN467" s="525"/>
    </row>
    <row r="468" spans="3:40">
      <c r="C468" s="525"/>
      <c r="E468" s="567"/>
      <c r="F468" s="567"/>
      <c r="G468" s="567"/>
      <c r="H468" s="567"/>
      <c r="I468" s="567"/>
      <c r="J468" s="566"/>
      <c r="R468" s="525"/>
      <c r="AL468" s="525"/>
      <c r="AM468" s="525"/>
      <c r="AN468" s="525"/>
    </row>
    <row r="469" spans="3:40">
      <c r="C469" s="525"/>
      <c r="E469" s="567"/>
      <c r="F469" s="567"/>
      <c r="G469" s="567"/>
      <c r="H469" s="567"/>
      <c r="I469" s="567"/>
      <c r="J469" s="566"/>
      <c r="R469" s="525"/>
      <c r="AL469" s="525"/>
      <c r="AM469" s="525"/>
      <c r="AN469" s="525"/>
    </row>
    <row r="470" spans="3:40">
      <c r="C470" s="525"/>
      <c r="E470" s="567"/>
      <c r="F470" s="567"/>
      <c r="G470" s="567"/>
      <c r="H470" s="567"/>
      <c r="I470" s="567"/>
      <c r="J470" s="566"/>
      <c r="R470" s="525"/>
      <c r="AL470" s="525"/>
      <c r="AM470" s="525"/>
      <c r="AN470" s="525"/>
    </row>
    <row r="471" spans="3:40">
      <c r="C471" s="525"/>
      <c r="E471" s="567"/>
      <c r="F471" s="567"/>
      <c r="G471" s="567"/>
      <c r="H471" s="567"/>
      <c r="I471" s="567"/>
      <c r="J471" s="566"/>
      <c r="R471" s="525"/>
      <c r="AL471" s="525"/>
      <c r="AM471" s="525"/>
      <c r="AN471" s="525"/>
    </row>
    <row r="472" spans="3:40">
      <c r="C472" s="525"/>
      <c r="E472" s="567"/>
      <c r="F472" s="567"/>
      <c r="G472" s="567"/>
      <c r="H472" s="567"/>
      <c r="I472" s="567"/>
      <c r="J472" s="566"/>
      <c r="R472" s="525"/>
      <c r="AL472" s="525"/>
      <c r="AM472" s="525"/>
      <c r="AN472" s="525"/>
    </row>
    <row r="473" spans="3:40">
      <c r="C473" s="525"/>
      <c r="E473" s="567"/>
      <c r="F473" s="567"/>
      <c r="G473" s="567"/>
      <c r="H473" s="567"/>
      <c r="I473" s="567"/>
      <c r="J473" s="566"/>
      <c r="R473" s="525"/>
      <c r="AL473" s="525"/>
      <c r="AM473" s="525"/>
      <c r="AN473" s="525"/>
    </row>
    <row r="474" spans="3:40">
      <c r="C474" s="525"/>
      <c r="E474" s="567"/>
      <c r="F474" s="567"/>
      <c r="G474" s="567"/>
      <c r="H474" s="567"/>
      <c r="I474" s="567"/>
      <c r="J474" s="566"/>
      <c r="R474" s="525"/>
      <c r="AL474" s="525"/>
      <c r="AM474" s="525"/>
      <c r="AN474" s="525"/>
    </row>
    <row r="475" spans="3:40">
      <c r="C475" s="525"/>
      <c r="E475" s="567"/>
      <c r="F475" s="567"/>
      <c r="G475" s="567"/>
      <c r="H475" s="567"/>
      <c r="I475" s="567"/>
      <c r="J475" s="566"/>
      <c r="R475" s="525"/>
      <c r="AL475" s="525"/>
      <c r="AM475" s="525"/>
      <c r="AN475" s="525"/>
    </row>
  </sheetData>
  <mergeCells count="11">
    <mergeCell ref="B14:B16"/>
    <mergeCell ref="C14:C16"/>
    <mergeCell ref="D14:D16"/>
    <mergeCell ref="E14:E16"/>
    <mergeCell ref="F14:F16"/>
    <mergeCell ref="E4:F4"/>
    <mergeCell ref="G4:H4"/>
    <mergeCell ref="H14:H16"/>
    <mergeCell ref="I14:I16"/>
    <mergeCell ref="J14:J16"/>
    <mergeCell ref="G14:G16"/>
  </mergeCells>
  <printOptions horizontalCentered="1"/>
  <pageMargins left="0.27559055118110237" right="0.15748031496062992" top="0.47244094488188981" bottom="0.55118110236220474" header="0.23622047244094491" footer="0.23622047244094491"/>
  <pageSetup paperSize="9" fitToHeight="0" orientation="landscape" horizontalDpi="360" verticalDpi="360" r:id="rId1"/>
  <headerFooter>
    <oddFooter>&amp;Cแบบ ปร.4&amp;Rหน้าที่ 1/1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9</vt:i4>
      </vt:variant>
      <vt:variant>
        <vt:lpstr>ช่วงที่มีชื่อ</vt:lpstr>
      </vt:variant>
      <vt:variant>
        <vt:i4>14</vt:i4>
      </vt:variant>
    </vt:vector>
  </HeadingPairs>
  <TitlesOfParts>
    <vt:vector size="23" baseType="lpstr">
      <vt:lpstr>หน้าปก</vt:lpstr>
      <vt:lpstr>sum6</vt:lpstr>
      <vt:lpstr>sum5</vt:lpstr>
      <vt:lpstr>sum4 </vt:lpstr>
      <vt:lpstr>boq1-AR</vt:lpstr>
      <vt:lpstr>boq2-ST</vt:lpstr>
      <vt:lpstr>boq3-EE</vt:lpstr>
      <vt:lpstr>boq4-SN</vt:lpstr>
      <vt:lpstr>boq4-SN (ครุภัณฑ์)</vt:lpstr>
      <vt:lpstr>'boq1-AR'!Print_Area</vt:lpstr>
      <vt:lpstr>'boq2-ST'!Print_Area</vt:lpstr>
      <vt:lpstr>'boq3-EE'!Print_Area</vt:lpstr>
      <vt:lpstr>'boq4-SN'!Print_Area</vt:lpstr>
      <vt:lpstr>'boq4-SN (ครุภัณฑ์)'!Print_Area</vt:lpstr>
      <vt:lpstr>'sum4 '!Print_Area</vt:lpstr>
      <vt:lpstr>'sum5'!Print_Area</vt:lpstr>
      <vt:lpstr>'sum6'!Print_Area</vt:lpstr>
      <vt:lpstr>'boq1-AR'!Print_Titles</vt:lpstr>
      <vt:lpstr>'boq2-ST'!Print_Titles</vt:lpstr>
      <vt:lpstr>'boq3-EE'!Print_Titles</vt:lpstr>
      <vt:lpstr>'boq4-SN'!Print_Titles</vt:lpstr>
      <vt:lpstr>'boq4-SN (ครุภัณฑ์)'!Print_Titles</vt:lpstr>
      <vt:lpstr>'sum4 '!Print_Titles</vt:lpstr>
    </vt:vector>
  </TitlesOfParts>
  <Company>Home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Surapon</dc:creator>
  <cp:lastModifiedBy>AR' PC</cp:lastModifiedBy>
  <cp:lastPrinted>2024-03-07T03:56:08Z</cp:lastPrinted>
  <dcterms:created xsi:type="dcterms:W3CDTF">2004-10-27T00:59:47Z</dcterms:created>
  <dcterms:modified xsi:type="dcterms:W3CDTF">2024-03-07T07:38:03Z</dcterms:modified>
</cp:coreProperties>
</file>